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quipo\Documents\Christi\Datos_articulo_RFI\Trabajo_Academia\"/>
    </mc:Choice>
  </mc:AlternateContent>
  <bookViews>
    <workbookView xWindow="555" yWindow="555" windowWidth="20730" windowHeight="11760"/>
  </bookViews>
  <sheets>
    <sheet name="Anexo 2-2013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9" i="1" l="1"/>
  <c r="D40" i="1"/>
  <c r="D41" i="1"/>
  <c r="D42" i="1"/>
  <c r="D43" i="1"/>
  <c r="D44" i="1"/>
  <c r="D45" i="1"/>
  <c r="D46" i="1"/>
  <c r="D38" i="1"/>
  <c r="C38" i="1"/>
  <c r="B38" i="1"/>
  <c r="D5" i="1"/>
  <c r="E4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E38" i="1"/>
  <c r="E39" i="1"/>
  <c r="E40" i="1"/>
  <c r="E41" i="1"/>
  <c r="E42" i="1"/>
  <c r="E43" i="1"/>
  <c r="E44" i="1"/>
  <c r="E45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6" i="1"/>
  <c r="E6" i="1"/>
  <c r="AH6" i="1"/>
  <c r="AH7" i="1"/>
  <c r="O8" i="1"/>
  <c r="P8" i="1"/>
  <c r="AH8" i="1"/>
  <c r="AH9" i="1"/>
  <c r="AH10" i="1"/>
  <c r="AH11" i="1"/>
  <c r="AH12" i="1"/>
  <c r="AH13" i="1"/>
  <c r="AH14" i="1"/>
  <c r="AH15" i="1"/>
  <c r="O16" i="1"/>
  <c r="P16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O38" i="1"/>
  <c r="P38" i="1"/>
  <c r="AH38" i="1"/>
  <c r="AH39" i="1"/>
  <c r="AH40" i="1"/>
  <c r="AH41" i="1"/>
  <c r="AH42" i="1"/>
  <c r="AH43" i="1"/>
  <c r="AH44" i="1"/>
  <c r="AH45" i="1"/>
  <c r="O47" i="1"/>
  <c r="P47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O66" i="1"/>
  <c r="P66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O79" i="1"/>
  <c r="P79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O91" i="1"/>
  <c r="P91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O106" i="1"/>
  <c r="P106" i="1"/>
  <c r="AH106" i="1"/>
  <c r="AH107" i="1"/>
  <c r="AH108" i="1"/>
  <c r="AH109" i="1"/>
  <c r="AH110" i="1"/>
  <c r="AH111" i="1"/>
  <c r="AH112" i="1"/>
  <c r="AH113" i="1"/>
  <c r="AH114" i="1"/>
  <c r="AH115" i="1"/>
  <c r="O116" i="1"/>
  <c r="P116" i="1"/>
  <c r="AH116" i="1"/>
  <c r="AH117" i="1"/>
  <c r="AH118" i="1"/>
  <c r="AH119" i="1"/>
  <c r="AH120" i="1"/>
  <c r="O121" i="1"/>
  <c r="P121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O147" i="1"/>
  <c r="P147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O163" i="1"/>
  <c r="P163" i="1"/>
  <c r="T163" i="1"/>
  <c r="AH163" i="1"/>
  <c r="AH164" i="1"/>
  <c r="AH165" i="1"/>
  <c r="AH166" i="1"/>
  <c r="AH167" i="1"/>
  <c r="AH168" i="1"/>
  <c r="AH169" i="1"/>
  <c r="AH170" i="1"/>
  <c r="AH171" i="1"/>
  <c r="AH172" i="1"/>
  <c r="O173" i="1"/>
  <c r="P173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O197" i="1"/>
  <c r="P197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O219" i="1"/>
  <c r="P219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O233" i="1"/>
  <c r="P233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O245" i="1"/>
  <c r="P245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O260" i="1"/>
  <c r="P260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O277" i="1"/>
  <c r="O276" i="1"/>
  <c r="P276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O306" i="1"/>
  <c r="P306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O327" i="1"/>
  <c r="P327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O342" i="1"/>
  <c r="P342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O364" i="1"/>
  <c r="AH364" i="1"/>
  <c r="AH365" i="1"/>
  <c r="AH366" i="1"/>
  <c r="AH367" i="1"/>
  <c r="AH5" i="1"/>
  <c r="V172" i="1"/>
  <c r="W172" i="1"/>
  <c r="Z172" i="1"/>
  <c r="AG172" i="1"/>
  <c r="V173" i="1"/>
  <c r="W173" i="1"/>
  <c r="Z173" i="1"/>
  <c r="AG173" i="1"/>
  <c r="V174" i="1"/>
  <c r="W174" i="1"/>
  <c r="Z174" i="1"/>
  <c r="AG174" i="1"/>
  <c r="V175" i="1"/>
  <c r="W175" i="1"/>
  <c r="Z175" i="1"/>
  <c r="AG175" i="1"/>
  <c r="V176" i="1"/>
  <c r="W176" i="1"/>
  <c r="Z176" i="1"/>
  <c r="AG176" i="1"/>
  <c r="V177" i="1"/>
  <c r="W177" i="1"/>
  <c r="Z177" i="1"/>
  <c r="AG177" i="1"/>
  <c r="V178" i="1"/>
  <c r="W178" i="1"/>
  <c r="Z178" i="1"/>
  <c r="AG178" i="1"/>
  <c r="V179" i="1"/>
  <c r="W179" i="1"/>
  <c r="Z179" i="1"/>
  <c r="AG179" i="1"/>
  <c r="V180" i="1"/>
  <c r="W180" i="1"/>
  <c r="Z180" i="1"/>
  <c r="AG180" i="1"/>
  <c r="V181" i="1"/>
  <c r="W181" i="1"/>
  <c r="Z181" i="1"/>
  <c r="AG181" i="1"/>
  <c r="V182" i="1"/>
  <c r="W182" i="1"/>
  <c r="Z182" i="1"/>
  <c r="AG182" i="1"/>
  <c r="V183" i="1"/>
  <c r="W183" i="1"/>
  <c r="Z183" i="1"/>
  <c r="AG183" i="1"/>
  <c r="V184" i="1"/>
  <c r="W184" i="1"/>
  <c r="Z184" i="1"/>
  <c r="AG184" i="1"/>
  <c r="V185" i="1"/>
  <c r="W185" i="1"/>
  <c r="Z185" i="1"/>
  <c r="AG185" i="1"/>
  <c r="V186" i="1"/>
  <c r="W186" i="1"/>
  <c r="Z186" i="1"/>
  <c r="AG186" i="1"/>
  <c r="V187" i="1"/>
  <c r="W187" i="1"/>
  <c r="Z187" i="1"/>
  <c r="AG187" i="1"/>
  <c r="V188" i="1"/>
  <c r="W188" i="1"/>
  <c r="Z188" i="1"/>
  <c r="AG188" i="1"/>
  <c r="V189" i="1"/>
  <c r="W189" i="1"/>
  <c r="Z189" i="1"/>
  <c r="AG189" i="1"/>
  <c r="V190" i="1"/>
  <c r="W190" i="1"/>
  <c r="Z190" i="1"/>
  <c r="AG190" i="1"/>
  <c r="V191" i="1"/>
  <c r="W191" i="1"/>
  <c r="Z191" i="1"/>
  <c r="AG191" i="1"/>
  <c r="V192" i="1"/>
  <c r="W192" i="1"/>
  <c r="Z192" i="1"/>
  <c r="AG192" i="1"/>
  <c r="V193" i="1"/>
  <c r="W193" i="1"/>
  <c r="Z193" i="1"/>
  <c r="AG193" i="1"/>
  <c r="V194" i="1"/>
  <c r="W194" i="1"/>
  <c r="Z194" i="1"/>
  <c r="AG194" i="1"/>
  <c r="V195" i="1"/>
  <c r="W195" i="1"/>
  <c r="Z195" i="1"/>
  <c r="AG195" i="1"/>
  <c r="V196" i="1"/>
  <c r="W196" i="1"/>
  <c r="Z196" i="1"/>
  <c r="AG196" i="1"/>
  <c r="V197" i="1"/>
  <c r="W197" i="1"/>
  <c r="Z197" i="1"/>
  <c r="AG197" i="1"/>
  <c r="V198" i="1"/>
  <c r="W198" i="1"/>
  <c r="Z198" i="1"/>
  <c r="AG198" i="1"/>
  <c r="V199" i="1"/>
  <c r="W199" i="1"/>
  <c r="Z199" i="1"/>
  <c r="AG199" i="1"/>
  <c r="V200" i="1"/>
  <c r="W200" i="1"/>
  <c r="Z200" i="1"/>
  <c r="AG200" i="1"/>
  <c r="V201" i="1"/>
  <c r="W201" i="1"/>
  <c r="Z201" i="1"/>
  <c r="AG201" i="1"/>
  <c r="V202" i="1"/>
  <c r="W202" i="1"/>
  <c r="Z202" i="1"/>
  <c r="AG202" i="1"/>
  <c r="V203" i="1"/>
  <c r="W203" i="1"/>
  <c r="Z203" i="1"/>
  <c r="AG203" i="1"/>
  <c r="V204" i="1"/>
  <c r="W204" i="1"/>
  <c r="Z204" i="1"/>
  <c r="AG204" i="1"/>
  <c r="V205" i="1"/>
  <c r="W205" i="1"/>
  <c r="Z205" i="1"/>
  <c r="AG205" i="1"/>
  <c r="V206" i="1"/>
  <c r="W206" i="1"/>
  <c r="Z206" i="1"/>
  <c r="AG206" i="1"/>
  <c r="V207" i="1"/>
  <c r="W207" i="1"/>
  <c r="Z207" i="1"/>
  <c r="AG207" i="1"/>
  <c r="V208" i="1"/>
  <c r="W208" i="1"/>
  <c r="Z208" i="1"/>
  <c r="AG208" i="1"/>
  <c r="V209" i="1"/>
  <c r="W209" i="1"/>
  <c r="Z209" i="1"/>
  <c r="AG209" i="1"/>
  <c r="V210" i="1"/>
  <c r="W210" i="1"/>
  <c r="Z210" i="1"/>
  <c r="AG210" i="1"/>
  <c r="V211" i="1"/>
  <c r="W211" i="1"/>
  <c r="Z211" i="1"/>
  <c r="AG211" i="1"/>
  <c r="V212" i="1"/>
  <c r="W212" i="1"/>
  <c r="Z212" i="1"/>
  <c r="AG212" i="1"/>
  <c r="V213" i="1"/>
  <c r="W213" i="1"/>
  <c r="Z213" i="1"/>
  <c r="AG213" i="1"/>
  <c r="V214" i="1"/>
  <c r="W214" i="1"/>
  <c r="Z214" i="1"/>
  <c r="AG214" i="1"/>
  <c r="V215" i="1"/>
  <c r="W215" i="1"/>
  <c r="Z215" i="1"/>
  <c r="AG215" i="1"/>
  <c r="V216" i="1"/>
  <c r="W216" i="1"/>
  <c r="Z216" i="1"/>
  <c r="AG216" i="1"/>
  <c r="V217" i="1"/>
  <c r="W217" i="1"/>
  <c r="Z217" i="1"/>
  <c r="AG217" i="1"/>
  <c r="V218" i="1"/>
  <c r="W218" i="1"/>
  <c r="Z218" i="1"/>
  <c r="AG218" i="1"/>
  <c r="V219" i="1"/>
  <c r="W219" i="1"/>
  <c r="Z219" i="1"/>
  <c r="AG219" i="1"/>
  <c r="V220" i="1"/>
  <c r="W220" i="1"/>
  <c r="Z220" i="1"/>
  <c r="AG220" i="1"/>
  <c r="V221" i="1"/>
  <c r="W221" i="1"/>
  <c r="Z221" i="1"/>
  <c r="AG221" i="1"/>
  <c r="V222" i="1"/>
  <c r="W222" i="1"/>
  <c r="Z222" i="1"/>
  <c r="AG222" i="1"/>
  <c r="V223" i="1"/>
  <c r="W223" i="1"/>
  <c r="Z223" i="1"/>
  <c r="AG223" i="1"/>
  <c r="V224" i="1"/>
  <c r="W224" i="1"/>
  <c r="Z224" i="1"/>
  <c r="AG224" i="1"/>
  <c r="V225" i="1"/>
  <c r="W225" i="1"/>
  <c r="Z225" i="1"/>
  <c r="AG225" i="1"/>
  <c r="V226" i="1"/>
  <c r="W226" i="1"/>
  <c r="Z226" i="1"/>
  <c r="AG226" i="1"/>
  <c r="V227" i="1"/>
  <c r="W227" i="1"/>
  <c r="Z227" i="1"/>
  <c r="AG227" i="1"/>
  <c r="V228" i="1"/>
  <c r="W228" i="1"/>
  <c r="Z228" i="1"/>
  <c r="AG228" i="1"/>
  <c r="V229" i="1"/>
  <c r="W229" i="1"/>
  <c r="Z229" i="1"/>
  <c r="AG229" i="1"/>
  <c r="V230" i="1"/>
  <c r="W230" i="1"/>
  <c r="Z230" i="1"/>
  <c r="AG230" i="1"/>
  <c r="V231" i="1"/>
  <c r="W231" i="1"/>
  <c r="Z231" i="1"/>
  <c r="AG231" i="1"/>
  <c r="V232" i="1"/>
  <c r="W232" i="1"/>
  <c r="Z232" i="1"/>
  <c r="AG232" i="1"/>
  <c r="V233" i="1"/>
  <c r="W233" i="1"/>
  <c r="Z233" i="1"/>
  <c r="AG233" i="1"/>
  <c r="V234" i="1"/>
  <c r="W234" i="1"/>
  <c r="Z234" i="1"/>
  <c r="AG234" i="1"/>
  <c r="V235" i="1"/>
  <c r="W235" i="1"/>
  <c r="Z235" i="1"/>
  <c r="AG235" i="1"/>
  <c r="V236" i="1"/>
  <c r="W236" i="1"/>
  <c r="Z236" i="1"/>
  <c r="AG236" i="1"/>
  <c r="V237" i="1"/>
  <c r="W237" i="1"/>
  <c r="Z237" i="1"/>
  <c r="AG237" i="1"/>
  <c r="V238" i="1"/>
  <c r="W238" i="1"/>
  <c r="Z238" i="1"/>
  <c r="AG238" i="1"/>
  <c r="V239" i="1"/>
  <c r="W239" i="1"/>
  <c r="Z239" i="1"/>
  <c r="AG239" i="1"/>
  <c r="V240" i="1"/>
  <c r="W240" i="1"/>
  <c r="Z240" i="1"/>
  <c r="AG240" i="1"/>
  <c r="V241" i="1"/>
  <c r="W241" i="1"/>
  <c r="Z241" i="1"/>
  <c r="AG241" i="1"/>
  <c r="V242" i="1"/>
  <c r="W242" i="1"/>
  <c r="Z242" i="1"/>
  <c r="AG242" i="1"/>
  <c r="V243" i="1"/>
  <c r="W243" i="1"/>
  <c r="Z243" i="1"/>
  <c r="AG243" i="1"/>
  <c r="V244" i="1"/>
  <c r="W244" i="1"/>
  <c r="Z244" i="1"/>
  <c r="AG244" i="1"/>
  <c r="V245" i="1"/>
  <c r="W245" i="1"/>
  <c r="Z245" i="1"/>
  <c r="AG245" i="1"/>
  <c r="V246" i="1"/>
  <c r="W246" i="1"/>
  <c r="Z246" i="1"/>
  <c r="AG246" i="1"/>
  <c r="V247" i="1"/>
  <c r="W247" i="1"/>
  <c r="Z247" i="1"/>
  <c r="AG247" i="1"/>
  <c r="V248" i="1"/>
  <c r="W248" i="1"/>
  <c r="Z248" i="1"/>
  <c r="AG248" i="1"/>
  <c r="V249" i="1"/>
  <c r="W249" i="1"/>
  <c r="Z249" i="1"/>
  <c r="AG249" i="1"/>
  <c r="V250" i="1"/>
  <c r="W250" i="1"/>
  <c r="Z250" i="1"/>
  <c r="AG250" i="1"/>
  <c r="V251" i="1"/>
  <c r="W251" i="1"/>
  <c r="Z251" i="1"/>
  <c r="AG251" i="1"/>
  <c r="V252" i="1"/>
  <c r="W252" i="1"/>
  <c r="Z252" i="1"/>
  <c r="AG252" i="1"/>
  <c r="V253" i="1"/>
  <c r="W253" i="1"/>
  <c r="Z253" i="1"/>
  <c r="AG253" i="1"/>
  <c r="V254" i="1"/>
  <c r="W254" i="1"/>
  <c r="Z254" i="1"/>
  <c r="AG254" i="1"/>
  <c r="V255" i="1"/>
  <c r="W255" i="1"/>
  <c r="Z255" i="1"/>
  <c r="AG255" i="1"/>
  <c r="V256" i="1"/>
  <c r="W256" i="1"/>
  <c r="Z256" i="1"/>
  <c r="AG256" i="1"/>
  <c r="V257" i="1"/>
  <c r="W257" i="1"/>
  <c r="Z257" i="1"/>
  <c r="AG257" i="1"/>
  <c r="V258" i="1"/>
  <c r="W258" i="1"/>
  <c r="Z258" i="1"/>
  <c r="AG258" i="1"/>
  <c r="V259" i="1"/>
  <c r="W259" i="1"/>
  <c r="Z259" i="1"/>
  <c r="AG259" i="1"/>
  <c r="V260" i="1"/>
  <c r="W260" i="1"/>
  <c r="Z260" i="1"/>
  <c r="AG260" i="1"/>
  <c r="V261" i="1"/>
  <c r="W261" i="1"/>
  <c r="Z261" i="1"/>
  <c r="AG261" i="1"/>
  <c r="V262" i="1"/>
  <c r="W262" i="1"/>
  <c r="Z262" i="1"/>
  <c r="AG262" i="1"/>
  <c r="V263" i="1"/>
  <c r="W263" i="1"/>
  <c r="Z263" i="1"/>
  <c r="AG263" i="1"/>
  <c r="V264" i="1"/>
  <c r="W264" i="1"/>
  <c r="Z264" i="1"/>
  <c r="AG264" i="1"/>
  <c r="V265" i="1"/>
  <c r="W265" i="1"/>
  <c r="Z265" i="1"/>
  <c r="AG265" i="1"/>
  <c r="V266" i="1"/>
  <c r="W266" i="1"/>
  <c r="Z266" i="1"/>
  <c r="AG266" i="1"/>
  <c r="V267" i="1"/>
  <c r="W267" i="1"/>
  <c r="Z267" i="1"/>
  <c r="AG267" i="1"/>
  <c r="V268" i="1"/>
  <c r="W268" i="1"/>
  <c r="Z268" i="1"/>
  <c r="AG268" i="1"/>
  <c r="V269" i="1"/>
  <c r="W269" i="1"/>
  <c r="Z269" i="1"/>
  <c r="AG269" i="1"/>
  <c r="V270" i="1"/>
  <c r="W270" i="1"/>
  <c r="Z270" i="1"/>
  <c r="AG270" i="1"/>
  <c r="V271" i="1"/>
  <c r="W271" i="1"/>
  <c r="Z271" i="1"/>
  <c r="AG271" i="1"/>
  <c r="V272" i="1"/>
  <c r="W272" i="1"/>
  <c r="Z272" i="1"/>
  <c r="AG272" i="1"/>
  <c r="V273" i="1"/>
  <c r="W273" i="1"/>
  <c r="Z273" i="1"/>
  <c r="AG273" i="1"/>
  <c r="V274" i="1"/>
  <c r="W274" i="1"/>
  <c r="Z274" i="1"/>
  <c r="AG274" i="1"/>
  <c r="V275" i="1"/>
  <c r="W275" i="1"/>
  <c r="Z275" i="1"/>
  <c r="AG275" i="1"/>
  <c r="V276" i="1"/>
  <c r="W276" i="1"/>
  <c r="Z276" i="1"/>
  <c r="AG276" i="1"/>
  <c r="V277" i="1"/>
  <c r="W277" i="1"/>
  <c r="Z277" i="1"/>
  <c r="AG277" i="1"/>
  <c r="V278" i="1"/>
  <c r="W278" i="1"/>
  <c r="Z278" i="1"/>
  <c r="AG278" i="1"/>
  <c r="V279" i="1"/>
  <c r="W279" i="1"/>
  <c r="Z279" i="1"/>
  <c r="AG279" i="1"/>
  <c r="V280" i="1"/>
  <c r="W280" i="1"/>
  <c r="Z280" i="1"/>
  <c r="AG280" i="1"/>
  <c r="V281" i="1"/>
  <c r="W281" i="1"/>
  <c r="Z281" i="1"/>
  <c r="AG281" i="1"/>
  <c r="V282" i="1"/>
  <c r="W282" i="1"/>
  <c r="Z282" i="1"/>
  <c r="AG282" i="1"/>
  <c r="V283" i="1"/>
  <c r="W283" i="1"/>
  <c r="Z283" i="1"/>
  <c r="AG283" i="1"/>
  <c r="V284" i="1"/>
  <c r="W284" i="1"/>
  <c r="Z284" i="1"/>
  <c r="AG284" i="1"/>
  <c r="V285" i="1"/>
  <c r="W285" i="1"/>
  <c r="Z285" i="1"/>
  <c r="AG285" i="1"/>
  <c r="V286" i="1"/>
  <c r="W286" i="1"/>
  <c r="Z286" i="1"/>
  <c r="AG286" i="1"/>
  <c r="V287" i="1"/>
  <c r="W287" i="1"/>
  <c r="Z287" i="1"/>
  <c r="AG287" i="1"/>
  <c r="V288" i="1"/>
  <c r="W288" i="1"/>
  <c r="Z288" i="1"/>
  <c r="AG288" i="1"/>
  <c r="V289" i="1"/>
  <c r="W289" i="1"/>
  <c r="Z289" i="1"/>
  <c r="AG289" i="1"/>
  <c r="V290" i="1"/>
  <c r="W290" i="1"/>
  <c r="Z290" i="1"/>
  <c r="AG290" i="1"/>
  <c r="V291" i="1"/>
  <c r="W291" i="1"/>
  <c r="Z291" i="1"/>
  <c r="AG291" i="1"/>
  <c r="V292" i="1"/>
  <c r="W292" i="1"/>
  <c r="Z292" i="1"/>
  <c r="AG292" i="1"/>
  <c r="V293" i="1"/>
  <c r="W293" i="1"/>
  <c r="Z293" i="1"/>
  <c r="AG293" i="1"/>
  <c r="V294" i="1"/>
  <c r="W294" i="1"/>
  <c r="Z294" i="1"/>
  <c r="AG294" i="1"/>
  <c r="V295" i="1"/>
  <c r="W295" i="1"/>
  <c r="Z295" i="1"/>
  <c r="AG295" i="1"/>
  <c r="V296" i="1"/>
  <c r="W296" i="1"/>
  <c r="Z296" i="1"/>
  <c r="AG296" i="1"/>
  <c r="V297" i="1"/>
  <c r="W297" i="1"/>
  <c r="Z297" i="1"/>
  <c r="AG297" i="1"/>
  <c r="V298" i="1"/>
  <c r="W298" i="1"/>
  <c r="Z298" i="1"/>
  <c r="AG298" i="1"/>
  <c r="V299" i="1"/>
  <c r="W299" i="1"/>
  <c r="Z299" i="1"/>
  <c r="AG299" i="1"/>
  <c r="V300" i="1"/>
  <c r="W300" i="1"/>
  <c r="Z300" i="1"/>
  <c r="AG300" i="1"/>
  <c r="V301" i="1"/>
  <c r="W301" i="1"/>
  <c r="Z301" i="1"/>
  <c r="AG301" i="1"/>
  <c r="V302" i="1"/>
  <c r="W302" i="1"/>
  <c r="Z302" i="1"/>
  <c r="AG302" i="1"/>
  <c r="V303" i="1"/>
  <c r="W303" i="1"/>
  <c r="Z303" i="1"/>
  <c r="AG303" i="1"/>
  <c r="V304" i="1"/>
  <c r="W304" i="1"/>
  <c r="Z304" i="1"/>
  <c r="AG304" i="1"/>
  <c r="V305" i="1"/>
  <c r="W305" i="1"/>
  <c r="Z305" i="1"/>
  <c r="AG305" i="1"/>
  <c r="V306" i="1"/>
  <c r="W306" i="1"/>
  <c r="Z306" i="1"/>
  <c r="AG306" i="1"/>
  <c r="V307" i="1"/>
  <c r="W307" i="1"/>
  <c r="Z307" i="1"/>
  <c r="AG307" i="1"/>
  <c r="V308" i="1"/>
  <c r="W308" i="1"/>
  <c r="Z308" i="1"/>
  <c r="AG308" i="1"/>
  <c r="V309" i="1"/>
  <c r="W309" i="1"/>
  <c r="Z309" i="1"/>
  <c r="AG309" i="1"/>
  <c r="V310" i="1"/>
  <c r="W310" i="1"/>
  <c r="Z310" i="1"/>
  <c r="AG310" i="1"/>
  <c r="V311" i="1"/>
  <c r="W311" i="1"/>
  <c r="Z311" i="1"/>
  <c r="AG311" i="1"/>
  <c r="V312" i="1"/>
  <c r="W312" i="1"/>
  <c r="Z312" i="1"/>
  <c r="AG312" i="1"/>
  <c r="V313" i="1"/>
  <c r="W313" i="1"/>
  <c r="Z313" i="1"/>
  <c r="AG313" i="1"/>
  <c r="V314" i="1"/>
  <c r="W314" i="1"/>
  <c r="Z314" i="1"/>
  <c r="AG314" i="1"/>
  <c r="V315" i="1"/>
  <c r="W315" i="1"/>
  <c r="Z315" i="1"/>
  <c r="AG315" i="1"/>
  <c r="V316" i="1"/>
  <c r="W316" i="1"/>
  <c r="Z316" i="1"/>
  <c r="AG316" i="1"/>
  <c r="V317" i="1"/>
  <c r="W317" i="1"/>
  <c r="Z317" i="1"/>
  <c r="AG317" i="1"/>
  <c r="V318" i="1"/>
  <c r="W318" i="1"/>
  <c r="Z318" i="1"/>
  <c r="AG318" i="1"/>
  <c r="V319" i="1"/>
  <c r="W319" i="1"/>
  <c r="Z319" i="1"/>
  <c r="AG319" i="1"/>
  <c r="V320" i="1"/>
  <c r="W320" i="1"/>
  <c r="Z320" i="1"/>
  <c r="AG320" i="1"/>
  <c r="V321" i="1"/>
  <c r="W321" i="1"/>
  <c r="Z321" i="1"/>
  <c r="AG321" i="1"/>
  <c r="V322" i="1"/>
  <c r="W322" i="1"/>
  <c r="Z322" i="1"/>
  <c r="AG322" i="1"/>
  <c r="V323" i="1"/>
  <c r="W323" i="1"/>
  <c r="Z323" i="1"/>
  <c r="AG323" i="1"/>
  <c r="V324" i="1"/>
  <c r="W324" i="1"/>
  <c r="Z324" i="1"/>
  <c r="AG324" i="1"/>
  <c r="V325" i="1"/>
  <c r="W325" i="1"/>
  <c r="Z325" i="1"/>
  <c r="AG325" i="1"/>
  <c r="V326" i="1"/>
  <c r="W326" i="1"/>
  <c r="Z326" i="1"/>
  <c r="AG326" i="1"/>
  <c r="V327" i="1"/>
  <c r="W327" i="1"/>
  <c r="Z327" i="1"/>
  <c r="AG327" i="1"/>
  <c r="V328" i="1"/>
  <c r="W328" i="1"/>
  <c r="Z328" i="1"/>
  <c r="AG328" i="1"/>
  <c r="V329" i="1"/>
  <c r="W329" i="1"/>
  <c r="Z329" i="1"/>
  <c r="AG329" i="1"/>
  <c r="V330" i="1"/>
  <c r="W330" i="1"/>
  <c r="Z330" i="1"/>
  <c r="AG330" i="1"/>
  <c r="V331" i="1"/>
  <c r="W331" i="1"/>
  <c r="Z331" i="1"/>
  <c r="AG331" i="1"/>
  <c r="V332" i="1"/>
  <c r="W332" i="1"/>
  <c r="Z332" i="1"/>
  <c r="AG332" i="1"/>
  <c r="V333" i="1"/>
  <c r="W333" i="1"/>
  <c r="Z333" i="1"/>
  <c r="AG333" i="1"/>
  <c r="V334" i="1"/>
  <c r="W334" i="1"/>
  <c r="Z334" i="1"/>
  <c r="AG334" i="1"/>
  <c r="V335" i="1"/>
  <c r="W335" i="1"/>
  <c r="Z335" i="1"/>
  <c r="AG335" i="1"/>
  <c r="V336" i="1"/>
  <c r="W336" i="1"/>
  <c r="Z336" i="1"/>
  <c r="AG336" i="1"/>
  <c r="V337" i="1"/>
  <c r="W337" i="1"/>
  <c r="Z337" i="1"/>
  <c r="AG337" i="1"/>
  <c r="V338" i="1"/>
  <c r="W338" i="1"/>
  <c r="Z338" i="1"/>
  <c r="AG338" i="1"/>
  <c r="V339" i="1"/>
  <c r="W339" i="1"/>
  <c r="Z339" i="1"/>
  <c r="AG339" i="1"/>
  <c r="V340" i="1"/>
  <c r="W340" i="1"/>
  <c r="Z340" i="1"/>
  <c r="AG340" i="1"/>
  <c r="V341" i="1"/>
  <c r="W341" i="1"/>
  <c r="Z341" i="1"/>
  <c r="AG341" i="1"/>
  <c r="V342" i="1"/>
  <c r="W342" i="1"/>
  <c r="Z342" i="1"/>
  <c r="AG342" i="1"/>
  <c r="V343" i="1"/>
  <c r="W343" i="1"/>
  <c r="Z343" i="1"/>
  <c r="AG343" i="1"/>
  <c r="V344" i="1"/>
  <c r="W344" i="1"/>
  <c r="Z344" i="1"/>
  <c r="AG344" i="1"/>
  <c r="V345" i="1"/>
  <c r="W345" i="1"/>
  <c r="Z345" i="1"/>
  <c r="AG345" i="1"/>
  <c r="V346" i="1"/>
  <c r="W346" i="1"/>
  <c r="Z346" i="1"/>
  <c r="AG346" i="1"/>
  <c r="V347" i="1"/>
  <c r="W347" i="1"/>
  <c r="Z347" i="1"/>
  <c r="AG347" i="1"/>
  <c r="V348" i="1"/>
  <c r="W348" i="1"/>
  <c r="Z348" i="1"/>
  <c r="AG348" i="1"/>
  <c r="V349" i="1"/>
  <c r="W349" i="1"/>
  <c r="Z349" i="1"/>
  <c r="AG349" i="1"/>
  <c r="V350" i="1"/>
  <c r="W350" i="1"/>
  <c r="Z350" i="1"/>
  <c r="AG350" i="1"/>
  <c r="V351" i="1"/>
  <c r="W351" i="1"/>
  <c r="Z351" i="1"/>
  <c r="AG351" i="1"/>
  <c r="V352" i="1"/>
  <c r="W352" i="1"/>
  <c r="Z352" i="1"/>
  <c r="AG352" i="1"/>
  <c r="V353" i="1"/>
  <c r="W353" i="1"/>
  <c r="Z353" i="1"/>
  <c r="AG353" i="1"/>
  <c r="V354" i="1"/>
  <c r="W354" i="1"/>
  <c r="Z354" i="1"/>
  <c r="AG354" i="1"/>
  <c r="V355" i="1"/>
  <c r="W355" i="1"/>
  <c r="Z355" i="1"/>
  <c r="AG355" i="1"/>
  <c r="V356" i="1"/>
  <c r="W356" i="1"/>
  <c r="Z356" i="1"/>
  <c r="AG356" i="1"/>
  <c r="V357" i="1"/>
  <c r="W357" i="1"/>
  <c r="Z357" i="1"/>
  <c r="AG357" i="1"/>
  <c r="V358" i="1"/>
  <c r="W358" i="1"/>
  <c r="Z358" i="1"/>
  <c r="AG358" i="1"/>
  <c r="V359" i="1"/>
  <c r="W359" i="1"/>
  <c r="Z359" i="1"/>
  <c r="AG359" i="1"/>
  <c r="V360" i="1"/>
  <c r="W360" i="1"/>
  <c r="Z360" i="1"/>
  <c r="AG360" i="1"/>
  <c r="V361" i="1"/>
  <c r="W361" i="1"/>
  <c r="Z361" i="1"/>
  <c r="AG361" i="1"/>
  <c r="V362" i="1"/>
  <c r="W362" i="1"/>
  <c r="Z362" i="1"/>
  <c r="AG362" i="1"/>
  <c r="V363" i="1"/>
  <c r="W363" i="1"/>
  <c r="Z363" i="1"/>
  <c r="AG363" i="1"/>
  <c r="V364" i="1"/>
  <c r="W364" i="1"/>
  <c r="Z364" i="1"/>
  <c r="AG364" i="1"/>
  <c r="V365" i="1"/>
  <c r="W365" i="1"/>
  <c r="Z365" i="1"/>
  <c r="AG365" i="1"/>
  <c r="V366" i="1"/>
  <c r="W366" i="1"/>
  <c r="Z366" i="1"/>
  <c r="AG366" i="1"/>
  <c r="V367" i="1"/>
  <c r="W367" i="1"/>
  <c r="Z367" i="1"/>
  <c r="AG367" i="1"/>
  <c r="V46" i="1"/>
  <c r="W46" i="1"/>
  <c r="Z46" i="1"/>
  <c r="AG46" i="1"/>
  <c r="V6" i="1"/>
  <c r="W6" i="1"/>
  <c r="X6" i="1"/>
  <c r="Z6" i="1"/>
  <c r="AG6" i="1"/>
  <c r="V7" i="1"/>
  <c r="W7" i="1"/>
  <c r="X7" i="1"/>
  <c r="Z7" i="1"/>
  <c r="AG7" i="1"/>
  <c r="V8" i="1"/>
  <c r="W8" i="1"/>
  <c r="Z8" i="1"/>
  <c r="AG8" i="1"/>
  <c r="V9" i="1"/>
  <c r="W9" i="1"/>
  <c r="Z9" i="1"/>
  <c r="AG9" i="1"/>
  <c r="V10" i="1"/>
  <c r="W10" i="1"/>
  <c r="Z10" i="1"/>
  <c r="AG10" i="1"/>
  <c r="V11" i="1"/>
  <c r="W11" i="1"/>
  <c r="Z11" i="1"/>
  <c r="AG11" i="1"/>
  <c r="V12" i="1"/>
  <c r="W12" i="1"/>
  <c r="Z12" i="1"/>
  <c r="AG12" i="1"/>
  <c r="V13" i="1"/>
  <c r="W13" i="1"/>
  <c r="Z13" i="1"/>
  <c r="AG13" i="1"/>
  <c r="V14" i="1"/>
  <c r="W14" i="1"/>
  <c r="Z14" i="1"/>
  <c r="AG14" i="1"/>
  <c r="V15" i="1"/>
  <c r="W15" i="1"/>
  <c r="Z15" i="1"/>
  <c r="AG15" i="1"/>
  <c r="V16" i="1"/>
  <c r="W16" i="1"/>
  <c r="Z16" i="1"/>
  <c r="AG16" i="1"/>
  <c r="V17" i="1"/>
  <c r="W17" i="1"/>
  <c r="Z17" i="1"/>
  <c r="AG17" i="1"/>
  <c r="V18" i="1"/>
  <c r="W18" i="1"/>
  <c r="Z18" i="1"/>
  <c r="AG18" i="1"/>
  <c r="V19" i="1"/>
  <c r="W19" i="1"/>
  <c r="Z19" i="1"/>
  <c r="AG19" i="1"/>
  <c r="V20" i="1"/>
  <c r="W20" i="1"/>
  <c r="Z20" i="1"/>
  <c r="AG20" i="1"/>
  <c r="V21" i="1"/>
  <c r="W21" i="1"/>
  <c r="Z21" i="1"/>
  <c r="AG21" i="1"/>
  <c r="V22" i="1"/>
  <c r="W22" i="1"/>
  <c r="Z22" i="1"/>
  <c r="AG22" i="1"/>
  <c r="V23" i="1"/>
  <c r="W23" i="1"/>
  <c r="Z23" i="1"/>
  <c r="AG23" i="1"/>
  <c r="V24" i="1"/>
  <c r="W24" i="1"/>
  <c r="Z24" i="1"/>
  <c r="AG24" i="1"/>
  <c r="V25" i="1"/>
  <c r="W25" i="1"/>
  <c r="Z25" i="1"/>
  <c r="AG25" i="1"/>
  <c r="V26" i="1"/>
  <c r="W26" i="1"/>
  <c r="Z26" i="1"/>
  <c r="AG26" i="1"/>
  <c r="V27" i="1"/>
  <c r="W27" i="1"/>
  <c r="Z27" i="1"/>
  <c r="AG27" i="1"/>
  <c r="V28" i="1"/>
  <c r="W28" i="1"/>
  <c r="Z28" i="1"/>
  <c r="AG28" i="1"/>
  <c r="V29" i="1"/>
  <c r="W29" i="1"/>
  <c r="Z29" i="1"/>
  <c r="AG29" i="1"/>
  <c r="V30" i="1"/>
  <c r="W30" i="1"/>
  <c r="Z30" i="1"/>
  <c r="AG30" i="1"/>
  <c r="V31" i="1"/>
  <c r="W31" i="1"/>
  <c r="Z31" i="1"/>
  <c r="AG31" i="1"/>
  <c r="V32" i="1"/>
  <c r="W32" i="1"/>
  <c r="Z32" i="1"/>
  <c r="AG32" i="1"/>
  <c r="V33" i="1"/>
  <c r="W33" i="1"/>
  <c r="Z33" i="1"/>
  <c r="AG33" i="1"/>
  <c r="V34" i="1"/>
  <c r="W34" i="1"/>
  <c r="Z34" i="1"/>
  <c r="AG34" i="1"/>
  <c r="V35" i="1"/>
  <c r="W35" i="1"/>
  <c r="Z35" i="1"/>
  <c r="AG35" i="1"/>
  <c r="V36" i="1"/>
  <c r="W36" i="1"/>
  <c r="Z36" i="1"/>
  <c r="AG36" i="1"/>
  <c r="V37" i="1"/>
  <c r="W37" i="1"/>
  <c r="Z37" i="1"/>
  <c r="AG37" i="1"/>
  <c r="V38" i="1"/>
  <c r="W38" i="1"/>
  <c r="Z38" i="1"/>
  <c r="AG38" i="1"/>
  <c r="V39" i="1"/>
  <c r="W39" i="1"/>
  <c r="Z39" i="1"/>
  <c r="AG39" i="1"/>
  <c r="V40" i="1"/>
  <c r="W40" i="1"/>
  <c r="Z40" i="1"/>
  <c r="AG40" i="1"/>
  <c r="V41" i="1"/>
  <c r="W41" i="1"/>
  <c r="Z41" i="1"/>
  <c r="AG41" i="1"/>
  <c r="V42" i="1"/>
  <c r="W42" i="1"/>
  <c r="Z42" i="1"/>
  <c r="AG42" i="1"/>
  <c r="V43" i="1"/>
  <c r="W43" i="1"/>
  <c r="Z43" i="1"/>
  <c r="AG43" i="1"/>
  <c r="V44" i="1"/>
  <c r="W44" i="1"/>
  <c r="Z44" i="1"/>
  <c r="AG44" i="1"/>
  <c r="V45" i="1"/>
  <c r="W45" i="1"/>
  <c r="Z45" i="1"/>
  <c r="AG45" i="1"/>
  <c r="V47" i="1"/>
  <c r="W47" i="1"/>
  <c r="Z47" i="1"/>
  <c r="AG47" i="1"/>
  <c r="V48" i="1"/>
  <c r="W48" i="1"/>
  <c r="Z48" i="1"/>
  <c r="AG48" i="1"/>
  <c r="V49" i="1"/>
  <c r="W49" i="1"/>
  <c r="Z49" i="1"/>
  <c r="AG49" i="1"/>
  <c r="V50" i="1"/>
  <c r="W50" i="1"/>
  <c r="Z50" i="1"/>
  <c r="AG50" i="1"/>
  <c r="V51" i="1"/>
  <c r="W51" i="1"/>
  <c r="Z51" i="1"/>
  <c r="AG51" i="1"/>
  <c r="V52" i="1"/>
  <c r="W52" i="1"/>
  <c r="Z52" i="1"/>
  <c r="AG52" i="1"/>
  <c r="V53" i="1"/>
  <c r="W53" i="1"/>
  <c r="Z53" i="1"/>
  <c r="AG53" i="1"/>
  <c r="V54" i="1"/>
  <c r="W54" i="1"/>
  <c r="Z54" i="1"/>
  <c r="AG54" i="1"/>
  <c r="V55" i="1"/>
  <c r="W55" i="1"/>
  <c r="Z55" i="1"/>
  <c r="AG55" i="1"/>
  <c r="V56" i="1"/>
  <c r="W56" i="1"/>
  <c r="Z56" i="1"/>
  <c r="AG56" i="1"/>
  <c r="V57" i="1"/>
  <c r="W57" i="1"/>
  <c r="Z57" i="1"/>
  <c r="AG57" i="1"/>
  <c r="V58" i="1"/>
  <c r="W58" i="1"/>
  <c r="Z58" i="1"/>
  <c r="AG58" i="1"/>
  <c r="V59" i="1"/>
  <c r="W59" i="1"/>
  <c r="Z59" i="1"/>
  <c r="AG59" i="1"/>
  <c r="V60" i="1"/>
  <c r="W60" i="1"/>
  <c r="Z60" i="1"/>
  <c r="AG60" i="1"/>
  <c r="V61" i="1"/>
  <c r="W61" i="1"/>
  <c r="Z61" i="1"/>
  <c r="AG61" i="1"/>
  <c r="V62" i="1"/>
  <c r="W62" i="1"/>
  <c r="Z62" i="1"/>
  <c r="AG62" i="1"/>
  <c r="V63" i="1"/>
  <c r="W63" i="1"/>
  <c r="Z63" i="1"/>
  <c r="AG63" i="1"/>
  <c r="V64" i="1"/>
  <c r="W64" i="1"/>
  <c r="Z64" i="1"/>
  <c r="AG64" i="1"/>
  <c r="V65" i="1"/>
  <c r="W65" i="1"/>
  <c r="Z65" i="1"/>
  <c r="AG65" i="1"/>
  <c r="V66" i="1"/>
  <c r="W66" i="1"/>
  <c r="Z66" i="1"/>
  <c r="AG66" i="1"/>
  <c r="V67" i="1"/>
  <c r="W67" i="1"/>
  <c r="Z67" i="1"/>
  <c r="AG67" i="1"/>
  <c r="V68" i="1"/>
  <c r="W68" i="1"/>
  <c r="Z68" i="1"/>
  <c r="AG68" i="1"/>
  <c r="V69" i="1"/>
  <c r="W69" i="1"/>
  <c r="Z69" i="1"/>
  <c r="AG69" i="1"/>
  <c r="V70" i="1"/>
  <c r="W70" i="1"/>
  <c r="Z70" i="1"/>
  <c r="AG70" i="1"/>
  <c r="V71" i="1"/>
  <c r="W71" i="1"/>
  <c r="Z71" i="1"/>
  <c r="AG71" i="1"/>
  <c r="V72" i="1"/>
  <c r="W72" i="1"/>
  <c r="Z72" i="1"/>
  <c r="AG72" i="1"/>
  <c r="V73" i="1"/>
  <c r="W73" i="1"/>
  <c r="Z73" i="1"/>
  <c r="AG73" i="1"/>
  <c r="V74" i="1"/>
  <c r="W74" i="1"/>
  <c r="Z74" i="1"/>
  <c r="AG74" i="1"/>
  <c r="V75" i="1"/>
  <c r="W75" i="1"/>
  <c r="Z75" i="1"/>
  <c r="AG75" i="1"/>
  <c r="V76" i="1"/>
  <c r="W76" i="1"/>
  <c r="Z76" i="1"/>
  <c r="AG76" i="1"/>
  <c r="V77" i="1"/>
  <c r="W77" i="1"/>
  <c r="Z77" i="1"/>
  <c r="AG77" i="1"/>
  <c r="V78" i="1"/>
  <c r="W78" i="1"/>
  <c r="Z78" i="1"/>
  <c r="AG78" i="1"/>
  <c r="V79" i="1"/>
  <c r="W79" i="1"/>
  <c r="Z79" i="1"/>
  <c r="AG79" i="1"/>
  <c r="V80" i="1"/>
  <c r="W80" i="1"/>
  <c r="Z80" i="1"/>
  <c r="AG80" i="1"/>
  <c r="V81" i="1"/>
  <c r="W81" i="1"/>
  <c r="Z81" i="1"/>
  <c r="AG81" i="1"/>
  <c r="V82" i="1"/>
  <c r="W82" i="1"/>
  <c r="Z82" i="1"/>
  <c r="AG82" i="1"/>
  <c r="V83" i="1"/>
  <c r="W83" i="1"/>
  <c r="Z83" i="1"/>
  <c r="AG83" i="1"/>
  <c r="V84" i="1"/>
  <c r="W84" i="1"/>
  <c r="Z84" i="1"/>
  <c r="AG84" i="1"/>
  <c r="V85" i="1"/>
  <c r="W85" i="1"/>
  <c r="Z85" i="1"/>
  <c r="AG85" i="1"/>
  <c r="V86" i="1"/>
  <c r="W86" i="1"/>
  <c r="Z86" i="1"/>
  <c r="AG86" i="1"/>
  <c r="V87" i="1"/>
  <c r="W87" i="1"/>
  <c r="Z87" i="1"/>
  <c r="AG87" i="1"/>
  <c r="V88" i="1"/>
  <c r="W88" i="1"/>
  <c r="Z88" i="1"/>
  <c r="AG88" i="1"/>
  <c r="V89" i="1"/>
  <c r="W89" i="1"/>
  <c r="Z89" i="1"/>
  <c r="AG89" i="1"/>
  <c r="V90" i="1"/>
  <c r="W90" i="1"/>
  <c r="Z90" i="1"/>
  <c r="AG90" i="1"/>
  <c r="V91" i="1"/>
  <c r="W91" i="1"/>
  <c r="Z91" i="1"/>
  <c r="AG91" i="1"/>
  <c r="V92" i="1"/>
  <c r="W92" i="1"/>
  <c r="Z92" i="1"/>
  <c r="AG92" i="1"/>
  <c r="V93" i="1"/>
  <c r="W93" i="1"/>
  <c r="Z93" i="1"/>
  <c r="AG93" i="1"/>
  <c r="V94" i="1"/>
  <c r="W94" i="1"/>
  <c r="Z94" i="1"/>
  <c r="AG94" i="1"/>
  <c r="V95" i="1"/>
  <c r="W95" i="1"/>
  <c r="Z95" i="1"/>
  <c r="AG95" i="1"/>
  <c r="V96" i="1"/>
  <c r="W96" i="1"/>
  <c r="Z96" i="1"/>
  <c r="AG96" i="1"/>
  <c r="V97" i="1"/>
  <c r="W97" i="1"/>
  <c r="Z97" i="1"/>
  <c r="AG97" i="1"/>
  <c r="V98" i="1"/>
  <c r="W98" i="1"/>
  <c r="Z98" i="1"/>
  <c r="AG98" i="1"/>
  <c r="V99" i="1"/>
  <c r="W99" i="1"/>
  <c r="Z99" i="1"/>
  <c r="AG99" i="1"/>
  <c r="V100" i="1"/>
  <c r="W100" i="1"/>
  <c r="Z100" i="1"/>
  <c r="AG100" i="1"/>
  <c r="V101" i="1"/>
  <c r="W101" i="1"/>
  <c r="Z101" i="1"/>
  <c r="AG101" i="1"/>
  <c r="V102" i="1"/>
  <c r="W102" i="1"/>
  <c r="Z102" i="1"/>
  <c r="AG102" i="1"/>
  <c r="V103" i="1"/>
  <c r="W103" i="1"/>
  <c r="Z103" i="1"/>
  <c r="AG103" i="1"/>
  <c r="V104" i="1"/>
  <c r="W104" i="1"/>
  <c r="Z104" i="1"/>
  <c r="AG104" i="1"/>
  <c r="V105" i="1"/>
  <c r="W105" i="1"/>
  <c r="Z105" i="1"/>
  <c r="AG105" i="1"/>
  <c r="V106" i="1"/>
  <c r="W106" i="1"/>
  <c r="Z106" i="1"/>
  <c r="AG106" i="1"/>
  <c r="V107" i="1"/>
  <c r="W107" i="1"/>
  <c r="Z107" i="1"/>
  <c r="AG107" i="1"/>
  <c r="V108" i="1"/>
  <c r="W108" i="1"/>
  <c r="Z108" i="1"/>
  <c r="AG108" i="1"/>
  <c r="V109" i="1"/>
  <c r="W109" i="1"/>
  <c r="Z109" i="1"/>
  <c r="AG109" i="1"/>
  <c r="V110" i="1"/>
  <c r="W110" i="1"/>
  <c r="Z110" i="1"/>
  <c r="AG110" i="1"/>
  <c r="V111" i="1"/>
  <c r="W111" i="1"/>
  <c r="Z111" i="1"/>
  <c r="AG111" i="1"/>
  <c r="V112" i="1"/>
  <c r="W112" i="1"/>
  <c r="Z112" i="1"/>
  <c r="AG112" i="1"/>
  <c r="V113" i="1"/>
  <c r="W113" i="1"/>
  <c r="Z113" i="1"/>
  <c r="AG113" i="1"/>
  <c r="V114" i="1"/>
  <c r="W114" i="1"/>
  <c r="Z114" i="1"/>
  <c r="AG114" i="1"/>
  <c r="V115" i="1"/>
  <c r="W115" i="1"/>
  <c r="Z115" i="1"/>
  <c r="AG115" i="1"/>
  <c r="V116" i="1"/>
  <c r="W116" i="1"/>
  <c r="Z116" i="1"/>
  <c r="AG116" i="1"/>
  <c r="V117" i="1"/>
  <c r="W117" i="1"/>
  <c r="Z117" i="1"/>
  <c r="AG117" i="1"/>
  <c r="V118" i="1"/>
  <c r="W118" i="1"/>
  <c r="Z118" i="1"/>
  <c r="AG118" i="1"/>
  <c r="V119" i="1"/>
  <c r="W119" i="1"/>
  <c r="Z119" i="1"/>
  <c r="AG119" i="1"/>
  <c r="V120" i="1"/>
  <c r="W120" i="1"/>
  <c r="Z120" i="1"/>
  <c r="AG120" i="1"/>
  <c r="V121" i="1"/>
  <c r="W121" i="1"/>
  <c r="Z121" i="1"/>
  <c r="AG121" i="1"/>
  <c r="V122" i="1"/>
  <c r="W122" i="1"/>
  <c r="Z122" i="1"/>
  <c r="AG122" i="1"/>
  <c r="V123" i="1"/>
  <c r="W123" i="1"/>
  <c r="Z123" i="1"/>
  <c r="AG123" i="1"/>
  <c r="V124" i="1"/>
  <c r="W124" i="1"/>
  <c r="Z124" i="1"/>
  <c r="AG124" i="1"/>
  <c r="V125" i="1"/>
  <c r="W125" i="1"/>
  <c r="Z125" i="1"/>
  <c r="AG125" i="1"/>
  <c r="V126" i="1"/>
  <c r="W126" i="1"/>
  <c r="Z126" i="1"/>
  <c r="AG126" i="1"/>
  <c r="V127" i="1"/>
  <c r="W127" i="1"/>
  <c r="Z127" i="1"/>
  <c r="AG127" i="1"/>
  <c r="V128" i="1"/>
  <c r="W128" i="1"/>
  <c r="Z128" i="1"/>
  <c r="AG128" i="1"/>
  <c r="V129" i="1"/>
  <c r="W129" i="1"/>
  <c r="Z129" i="1"/>
  <c r="AG129" i="1"/>
  <c r="V130" i="1"/>
  <c r="W130" i="1"/>
  <c r="Z130" i="1"/>
  <c r="AG130" i="1"/>
  <c r="V131" i="1"/>
  <c r="W131" i="1"/>
  <c r="Z131" i="1"/>
  <c r="AG131" i="1"/>
  <c r="V132" i="1"/>
  <c r="W132" i="1"/>
  <c r="Z132" i="1"/>
  <c r="AG132" i="1"/>
  <c r="V133" i="1"/>
  <c r="W133" i="1"/>
  <c r="Z133" i="1"/>
  <c r="AG133" i="1"/>
  <c r="V134" i="1"/>
  <c r="W134" i="1"/>
  <c r="Z134" i="1"/>
  <c r="AG134" i="1"/>
  <c r="V135" i="1"/>
  <c r="W135" i="1"/>
  <c r="Z135" i="1"/>
  <c r="AG135" i="1"/>
  <c r="V136" i="1"/>
  <c r="W136" i="1"/>
  <c r="Z136" i="1"/>
  <c r="AG136" i="1"/>
  <c r="V137" i="1"/>
  <c r="W137" i="1"/>
  <c r="Z137" i="1"/>
  <c r="AG137" i="1"/>
  <c r="V138" i="1"/>
  <c r="W138" i="1"/>
  <c r="Z138" i="1"/>
  <c r="AG138" i="1"/>
  <c r="V139" i="1"/>
  <c r="W139" i="1"/>
  <c r="Z139" i="1"/>
  <c r="AG139" i="1"/>
  <c r="V140" i="1"/>
  <c r="W140" i="1"/>
  <c r="Z140" i="1"/>
  <c r="AG140" i="1"/>
  <c r="V141" i="1"/>
  <c r="W141" i="1"/>
  <c r="Z141" i="1"/>
  <c r="AG141" i="1"/>
  <c r="V142" i="1"/>
  <c r="W142" i="1"/>
  <c r="Z142" i="1"/>
  <c r="AG142" i="1"/>
  <c r="V143" i="1"/>
  <c r="W143" i="1"/>
  <c r="Z143" i="1"/>
  <c r="AG143" i="1"/>
  <c r="V144" i="1"/>
  <c r="W144" i="1"/>
  <c r="Z144" i="1"/>
  <c r="AG144" i="1"/>
  <c r="V145" i="1"/>
  <c r="W145" i="1"/>
  <c r="Z145" i="1"/>
  <c r="AG145" i="1"/>
  <c r="V146" i="1"/>
  <c r="W146" i="1"/>
  <c r="Z146" i="1"/>
  <c r="AG146" i="1"/>
  <c r="V147" i="1"/>
  <c r="W147" i="1"/>
  <c r="Z147" i="1"/>
  <c r="AG147" i="1"/>
  <c r="V148" i="1"/>
  <c r="W148" i="1"/>
  <c r="Z148" i="1"/>
  <c r="AG148" i="1"/>
  <c r="V149" i="1"/>
  <c r="W149" i="1"/>
  <c r="Z149" i="1"/>
  <c r="AG149" i="1"/>
  <c r="V150" i="1"/>
  <c r="W150" i="1"/>
  <c r="Z150" i="1"/>
  <c r="AG150" i="1"/>
  <c r="V151" i="1"/>
  <c r="W151" i="1"/>
  <c r="Z151" i="1"/>
  <c r="AG151" i="1"/>
  <c r="V152" i="1"/>
  <c r="W152" i="1"/>
  <c r="Z152" i="1"/>
  <c r="AG152" i="1"/>
  <c r="V153" i="1"/>
  <c r="W153" i="1"/>
  <c r="Z153" i="1"/>
  <c r="AG153" i="1"/>
  <c r="V154" i="1"/>
  <c r="W154" i="1"/>
  <c r="Z154" i="1"/>
  <c r="AG154" i="1"/>
  <c r="V155" i="1"/>
  <c r="W155" i="1"/>
  <c r="Z155" i="1"/>
  <c r="AG155" i="1"/>
  <c r="V156" i="1"/>
  <c r="W156" i="1"/>
  <c r="Z156" i="1"/>
  <c r="AG156" i="1"/>
  <c r="V157" i="1"/>
  <c r="W157" i="1"/>
  <c r="Z157" i="1"/>
  <c r="AG157" i="1"/>
  <c r="V158" i="1"/>
  <c r="W158" i="1"/>
  <c r="Z158" i="1"/>
  <c r="AG158" i="1"/>
  <c r="V159" i="1"/>
  <c r="W159" i="1"/>
  <c r="Z159" i="1"/>
  <c r="AG159" i="1"/>
  <c r="V160" i="1"/>
  <c r="W160" i="1"/>
  <c r="Z160" i="1"/>
  <c r="AG160" i="1"/>
  <c r="V161" i="1"/>
  <c r="W161" i="1"/>
  <c r="Z161" i="1"/>
  <c r="AG161" i="1"/>
  <c r="V162" i="1"/>
  <c r="W162" i="1"/>
  <c r="Z162" i="1"/>
  <c r="AG162" i="1"/>
  <c r="V163" i="1"/>
  <c r="W163" i="1"/>
  <c r="Z163" i="1"/>
  <c r="AG163" i="1"/>
  <c r="V164" i="1"/>
  <c r="W164" i="1"/>
  <c r="Z164" i="1"/>
  <c r="AG164" i="1"/>
  <c r="V165" i="1"/>
  <c r="W165" i="1"/>
  <c r="Z165" i="1"/>
  <c r="AG165" i="1"/>
  <c r="V166" i="1"/>
  <c r="W166" i="1"/>
  <c r="Z166" i="1"/>
  <c r="AG166" i="1"/>
  <c r="V167" i="1"/>
  <c r="W167" i="1"/>
  <c r="Z167" i="1"/>
  <c r="AG167" i="1"/>
  <c r="V168" i="1"/>
  <c r="W168" i="1"/>
  <c r="Z168" i="1"/>
  <c r="AG168" i="1"/>
  <c r="V169" i="1"/>
  <c r="W169" i="1"/>
  <c r="Z169" i="1"/>
  <c r="AG169" i="1"/>
  <c r="V170" i="1"/>
  <c r="W170" i="1"/>
  <c r="Z170" i="1"/>
  <c r="AG170" i="1"/>
  <c r="V171" i="1"/>
  <c r="W171" i="1"/>
  <c r="Z171" i="1"/>
  <c r="AG171" i="1"/>
  <c r="V5" i="1"/>
  <c r="W5" i="1"/>
  <c r="X5" i="1"/>
  <c r="Z5" i="1"/>
  <c r="AG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46" i="1"/>
  <c r="AF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46" i="1"/>
  <c r="AE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46" i="1"/>
  <c r="AD5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46" i="1"/>
  <c r="AC6" i="1"/>
  <c r="AC5" i="1"/>
  <c r="AA6" i="1"/>
  <c r="AA5" i="1"/>
  <c r="AB6" i="1"/>
  <c r="AA7" i="1"/>
  <c r="AB7" i="1"/>
  <c r="AA8" i="1"/>
  <c r="AB8" i="1"/>
  <c r="AA9" i="1"/>
  <c r="AB9" i="1"/>
  <c r="AA10" i="1"/>
  <c r="AB10" i="1"/>
  <c r="AA11" i="1"/>
  <c r="AB11" i="1"/>
  <c r="AA12" i="1"/>
  <c r="AB12" i="1"/>
  <c r="AA13" i="1"/>
  <c r="AB13" i="1"/>
  <c r="AA14" i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AA322" i="1"/>
  <c r="AB322" i="1"/>
  <c r="AA323" i="1"/>
  <c r="AB323" i="1"/>
  <c r="AA324" i="1"/>
  <c r="AB324" i="1"/>
  <c r="AA325" i="1"/>
  <c r="AB325" i="1"/>
  <c r="AA326" i="1"/>
  <c r="AB326" i="1"/>
  <c r="AA327" i="1"/>
  <c r="AB327" i="1"/>
  <c r="AA328" i="1"/>
  <c r="AB328" i="1"/>
  <c r="AA329" i="1"/>
  <c r="AB329" i="1"/>
  <c r="AA330" i="1"/>
  <c r="AB330" i="1"/>
  <c r="AA331" i="1"/>
  <c r="AB331" i="1"/>
  <c r="AA332" i="1"/>
  <c r="AB332" i="1"/>
  <c r="AA333" i="1"/>
  <c r="AB333" i="1"/>
  <c r="AA334" i="1"/>
  <c r="AB334" i="1"/>
  <c r="AA335" i="1"/>
  <c r="AB335" i="1"/>
  <c r="AA336" i="1"/>
  <c r="AB336" i="1"/>
  <c r="AA337" i="1"/>
  <c r="AB337" i="1"/>
  <c r="AA338" i="1"/>
  <c r="AB338" i="1"/>
  <c r="AA339" i="1"/>
  <c r="AB339" i="1"/>
  <c r="AA340" i="1"/>
  <c r="AB340" i="1"/>
  <c r="AA341" i="1"/>
  <c r="AB341" i="1"/>
  <c r="AA342" i="1"/>
  <c r="AB342" i="1"/>
  <c r="AA343" i="1"/>
  <c r="AB343" i="1"/>
  <c r="AA344" i="1"/>
  <c r="AB344" i="1"/>
  <c r="AA345" i="1"/>
  <c r="AB345" i="1"/>
  <c r="AA346" i="1"/>
  <c r="AB346" i="1"/>
  <c r="AA347" i="1"/>
  <c r="AB347" i="1"/>
  <c r="AA348" i="1"/>
  <c r="AB348" i="1"/>
  <c r="AA349" i="1"/>
  <c r="AB349" i="1"/>
  <c r="AA350" i="1"/>
  <c r="AB350" i="1"/>
  <c r="AA351" i="1"/>
  <c r="AB351" i="1"/>
  <c r="AA352" i="1"/>
  <c r="AB352" i="1"/>
  <c r="AA353" i="1"/>
  <c r="AB353" i="1"/>
  <c r="AA354" i="1"/>
  <c r="AB354" i="1"/>
  <c r="AA355" i="1"/>
  <c r="AB355" i="1"/>
  <c r="AA356" i="1"/>
  <c r="AB356" i="1"/>
  <c r="AA357" i="1"/>
  <c r="AB357" i="1"/>
  <c r="AA358" i="1"/>
  <c r="AB358" i="1"/>
  <c r="AA359" i="1"/>
  <c r="AB359" i="1"/>
  <c r="AA360" i="1"/>
  <c r="AB360" i="1"/>
  <c r="AA361" i="1"/>
  <c r="AB361" i="1"/>
  <c r="AA362" i="1"/>
  <c r="AB362" i="1"/>
  <c r="AA363" i="1"/>
  <c r="AB363" i="1"/>
  <c r="AA364" i="1"/>
  <c r="AB364" i="1"/>
  <c r="AA365" i="1"/>
  <c r="AB365" i="1"/>
  <c r="AA366" i="1"/>
  <c r="AB366" i="1"/>
  <c r="AA367" i="1"/>
  <c r="AB367" i="1"/>
  <c r="AA46" i="1"/>
  <c r="AB46" i="1"/>
  <c r="AB5" i="1"/>
  <c r="E5" i="1"/>
</calcChain>
</file>

<file path=xl/sharedStrings.xml><?xml version="1.0" encoding="utf-8"?>
<sst xmlns="http://schemas.openxmlformats.org/spreadsheetml/2006/main" count="414" uniqueCount="352">
  <si>
    <t>Recursos Asignados a los Municipios</t>
  </si>
  <si>
    <t>Presupuesto + Créditos Adicionales 2013 ( hasta el 31-12-2013)</t>
  </si>
  <si>
    <t>En Bolívares Fuertes y %</t>
  </si>
  <si>
    <t>Municipios por Estado</t>
  </si>
  <si>
    <t>Presupuesto 2013 Situado Municipal</t>
  </si>
  <si>
    <t>Estructura %</t>
  </si>
  <si>
    <t>Crédito Adicional Decreto 9.344 08/01/2013 G.O. 40.085 08-01-2013 Situado Municipal (*)</t>
  </si>
  <si>
    <t>Crédito Adicional Decreto 9.373 05/02/2013 G.O. 40.105 05-02-2013 Transferencias Corrientes al Poder Municipal (1)</t>
  </si>
  <si>
    <t>Crédito Adicional Decreto 9.471 16/04/2013 G.O. 40.148  16-04-2013 Transferencias de Capital al Poder Municipal (2)</t>
  </si>
  <si>
    <t>Crédito Adicional Decreto 110  21/05/2013 G.O. 40.171 21-05-2013 Transferencias Corrientes al Poder Municipal (3)</t>
  </si>
  <si>
    <t>Crédito Adicional Decreto 147  28/05/2013 G.O. Extraordinaria 6100  28-05-2013 Situado Municipal (*)</t>
  </si>
  <si>
    <t>Crédito Adicional Decreto 205  02/07/2013 G.O. 40.199  02-07-2013 Transferencias de Capital al Poder Municipal (4)</t>
  </si>
  <si>
    <t>Crédito Adicional Decreto 242  18/07/2013 G.O. 40.210  18-07-2013 Transferencias de Capital al Poder Municipal (5)</t>
  </si>
  <si>
    <t>Crédito Adicional Decreto 306  13/08/2013 G.O. 40.227  13-08-2013 Transferencias Corrientes al Poder Municipal (6)</t>
  </si>
  <si>
    <t>Crédito Adicional Decreto 484  15/10/2013  G.O. 40.272  15-10-2013 Transferencias Corrientes al Poder Municipal (7)</t>
  </si>
  <si>
    <t>Crédito Adicional Decreto 557  5/11/2013  G.O. Extraordinaria 6.111  5-11-2013 Transferencias Corrientes al Poder Municipal (8)</t>
  </si>
  <si>
    <t>Crédito Adicional Decreto 577  05/11/2013 G.O. 40.292  12-11-2013 Situado Municipal (*)</t>
  </si>
  <si>
    <t>Crédito Adicional Decreto 614  26/11/2013 G.O. 40.302  26-11-2013 Transferencias de Capital Poder Municipal (9)</t>
  </si>
  <si>
    <t>Crédito Adicional Decreto 652 10/12/2013 G.O. 40.312 10-12-2013 Transferencias Corrientes al Poder Municipal</t>
  </si>
  <si>
    <t>Crédito Adicional Decreto 657 10/12/2013 G.O. 40.312 10-12-2013 Transferencias Corrientes al Poder Municipal</t>
  </si>
  <si>
    <t>Crédito Adicional Decreto 685 19/12/2013 G.O. Extraordinaria 6.119 19-12-2013 Transferencias Corrientes al Poder Municipal</t>
  </si>
  <si>
    <t>Crédito Adicional Decreto 715 30/12/2013 G.O. 40.324 30-12-2013 Transferencias Corrientes al Poder Municipal</t>
  </si>
  <si>
    <t>Total</t>
  </si>
  <si>
    <t>Distrito Capital</t>
  </si>
  <si>
    <t>Municipio Libertador</t>
  </si>
  <si>
    <t>Amazonas</t>
  </si>
  <si>
    <t>Municipio Atures</t>
  </si>
  <si>
    <t>Municipio Alto Orinoco</t>
  </si>
  <si>
    <t>Municipio Atabapo</t>
  </si>
  <si>
    <t>Municipio Autana</t>
  </si>
  <si>
    <t>Municipio Manapiare</t>
  </si>
  <si>
    <t>Municipio Río Negro</t>
  </si>
  <si>
    <t>Anzoátegui</t>
  </si>
  <si>
    <t>Municipio Anaco</t>
  </si>
  <si>
    <t>Municipio Aragua</t>
  </si>
  <si>
    <t>Municipio Simón Bolívar</t>
  </si>
  <si>
    <t>Municipio Manuel Ezequiel Bruzual</t>
  </si>
  <si>
    <t>Municipio Francisco del Carmen Carvajal</t>
  </si>
  <si>
    <t>Municipio Juan Manuel Cajigal</t>
  </si>
  <si>
    <t>Municipio Diego Bautista Urbaneja</t>
  </si>
  <si>
    <t>Municipio Pedro María Freites</t>
  </si>
  <si>
    <t>Municipio San José de Guanipa</t>
  </si>
  <si>
    <t>Municipio Guanta</t>
  </si>
  <si>
    <t>Municipio Independencia</t>
  </si>
  <si>
    <t>Municipio Libertad</t>
  </si>
  <si>
    <t>Municipio Francisco de Miranda</t>
  </si>
  <si>
    <t>Municipio José Gregorio Monagas</t>
  </si>
  <si>
    <t>Municipio Fernando de Peñalver</t>
  </si>
  <si>
    <t>Municipio Píritu</t>
  </si>
  <si>
    <t>Municipio Simón Rodríguez</t>
  </si>
  <si>
    <t>Municipio Juan Antonio Sotillo</t>
  </si>
  <si>
    <t>Municipio San Juan de Capistrano</t>
  </si>
  <si>
    <t>Municipio Sir Mac Gregor</t>
  </si>
  <si>
    <t>Municipio Santa Ana</t>
  </si>
  <si>
    <t>Apure</t>
  </si>
  <si>
    <t>Municipio Achaguas</t>
  </si>
  <si>
    <t>Municipio Biruaca</t>
  </si>
  <si>
    <t>Municipio Muñoz</t>
  </si>
  <si>
    <t>Municipio Páez</t>
  </si>
  <si>
    <t>Municipio Pedro Camejo</t>
  </si>
  <si>
    <t>Municipio Rómulo Gallegos</t>
  </si>
  <si>
    <t>Municipio San Fernando</t>
  </si>
  <si>
    <t>Aragua</t>
  </si>
  <si>
    <t>Municipio Sucre</t>
  </si>
  <si>
    <t>Municipio Bolívar</t>
  </si>
  <si>
    <t>Municipio Camatagua</t>
  </si>
  <si>
    <t>Municipio Girardot</t>
  </si>
  <si>
    <t>Municipio José Angel Lamas</t>
  </si>
  <si>
    <t>Municipio José Félix Ribas</t>
  </si>
  <si>
    <t>Municipio Santiago Mariño</t>
  </si>
  <si>
    <t>Municipio Mario Briceño Iragorry</t>
  </si>
  <si>
    <t>Municipio San Casimiro</t>
  </si>
  <si>
    <t>Municipio San Sebastián</t>
  </si>
  <si>
    <t>Municipio Santos Michelena</t>
  </si>
  <si>
    <t>Municipio Tovar</t>
  </si>
  <si>
    <t>Municipio Urdaneta</t>
  </si>
  <si>
    <t>Municipio Zamora</t>
  </si>
  <si>
    <t>Municipio José Rafael Revenga</t>
  </si>
  <si>
    <t>Municipio Francisco Linares Alcántara</t>
  </si>
  <si>
    <t>Municipio Ocumare de la Costa de Oro</t>
  </si>
  <si>
    <t>Barinas</t>
  </si>
  <si>
    <t>Municipio Alberto Arvelo Torrealba</t>
  </si>
  <si>
    <t>Municipio Antonio José de Sucre</t>
  </si>
  <si>
    <t>Municipio Arismendi</t>
  </si>
  <si>
    <t>Municipio Barinas</t>
  </si>
  <si>
    <t>Municipio Cruz Paredes</t>
  </si>
  <si>
    <t>Municipio Ezequiel Zamora</t>
  </si>
  <si>
    <t>Municipio Obispos</t>
  </si>
  <si>
    <t>Municipio Pedraza</t>
  </si>
  <si>
    <t>Municipio Rojas</t>
  </si>
  <si>
    <t>Municipio Sosa</t>
  </si>
  <si>
    <t>Municipio Andrés Eloy Blanco</t>
  </si>
  <si>
    <t>Bolívar</t>
  </si>
  <si>
    <t>Municipio Caroní</t>
  </si>
  <si>
    <t>Municipio Cedeño</t>
  </si>
  <si>
    <t>Municipio El Callao</t>
  </si>
  <si>
    <t>Municipio Gran Sabana</t>
  </si>
  <si>
    <t>Municipio Heres</t>
  </si>
  <si>
    <t>Municipio Piar</t>
  </si>
  <si>
    <t>Municipio Roscio</t>
  </si>
  <si>
    <t>Municipio Sifontes</t>
  </si>
  <si>
    <t>Municipio Padre Pedro Chien</t>
  </si>
  <si>
    <t>Carabobo</t>
  </si>
  <si>
    <t>Municipio Bejuma</t>
  </si>
  <si>
    <t>Municipio Carlos Arvelo</t>
  </si>
  <si>
    <t>Municipio Diego Ibarra</t>
  </si>
  <si>
    <t>Municipio Guacara</t>
  </si>
  <si>
    <t>Municipio Juan José Mora</t>
  </si>
  <si>
    <t>Municipio Miranda</t>
  </si>
  <si>
    <t>Municipio Montalbán</t>
  </si>
  <si>
    <t>Municipio Puerto Cabello</t>
  </si>
  <si>
    <t xml:space="preserve">Municipio San Joaquín </t>
  </si>
  <si>
    <t>Municipio Valencia</t>
  </si>
  <si>
    <t>Municipio Los Guayos</t>
  </si>
  <si>
    <t>Municipio Naguanagua</t>
  </si>
  <si>
    <t>Municipio San Diego</t>
  </si>
  <si>
    <t>Cojedes</t>
  </si>
  <si>
    <t>Municipio Anzoátegui</t>
  </si>
  <si>
    <t>Municipio Falcón</t>
  </si>
  <si>
    <t>Municipio Pao de San Juan Bautista</t>
  </si>
  <si>
    <t>Municipio Ricaurte</t>
  </si>
  <si>
    <t>Municipio Tinaco</t>
  </si>
  <si>
    <t>Municipio Lima Blanco</t>
  </si>
  <si>
    <t>Delta Amacuro</t>
  </si>
  <si>
    <t>Municipio Tucupita</t>
  </si>
  <si>
    <t>Municipio Antonio Díaz</t>
  </si>
  <si>
    <t>Municipio Casacoima</t>
  </si>
  <si>
    <t>Municipio Pedernales</t>
  </si>
  <si>
    <t>Falcón</t>
  </si>
  <si>
    <t>Municipio Acosta</t>
  </si>
  <si>
    <t>Municipio Buchivacoa</t>
  </si>
  <si>
    <t>Municipio Cacique Manaure</t>
  </si>
  <si>
    <t>Municipio Carirubana</t>
  </si>
  <si>
    <t>Municipio Colina</t>
  </si>
  <si>
    <t>Municipio Dabajuro</t>
  </si>
  <si>
    <t>Municipio Democracia</t>
  </si>
  <si>
    <t>Municipio Federación</t>
  </si>
  <si>
    <t>Municipio Jacura</t>
  </si>
  <si>
    <t>Municipio Unión</t>
  </si>
  <si>
    <t>Municipio Los Taques</t>
  </si>
  <si>
    <t>Municipio Mauroa</t>
  </si>
  <si>
    <t>Municipio Monseñor Iturriza</t>
  </si>
  <si>
    <t>Municipio Palmasola</t>
  </si>
  <si>
    <t>Municipio Petit</t>
  </si>
  <si>
    <t xml:space="preserve">Municipio San Francisco </t>
  </si>
  <si>
    <t>Municipio Silva</t>
  </si>
  <si>
    <t>Municipio Tocópero</t>
  </si>
  <si>
    <t>Municipio Urumaco</t>
  </si>
  <si>
    <t>Guárico</t>
  </si>
  <si>
    <t>Municipio Camaguán</t>
  </si>
  <si>
    <t>Municipio Chaguaramas</t>
  </si>
  <si>
    <t>Municipio El Socorro</t>
  </si>
  <si>
    <t>Municipio Leonardo Infante</t>
  </si>
  <si>
    <t>Municipio Las Mercedes</t>
  </si>
  <si>
    <t>Municipio Julián Mellado</t>
  </si>
  <si>
    <t>Municipio José Tadeo Monagas</t>
  </si>
  <si>
    <t>Municipio Ortiz</t>
  </si>
  <si>
    <t>Municipio Juan Germán Roscio</t>
  </si>
  <si>
    <t>Municipio Santa María de Ipire</t>
  </si>
  <si>
    <t>Municipio San José de Guaribe</t>
  </si>
  <si>
    <t>Municipio Pedro Zaraza</t>
  </si>
  <si>
    <t>Municipio San Gerónimo de Guayabal</t>
  </si>
  <si>
    <t>Lara</t>
  </si>
  <si>
    <t>Municipio Crespo</t>
  </si>
  <si>
    <t>Municipio Iribarren</t>
  </si>
  <si>
    <t>Municipio Jiménez</t>
  </si>
  <si>
    <t xml:space="preserve">Municipio Morán </t>
  </si>
  <si>
    <t>Municipio Palavecino</t>
  </si>
  <si>
    <t>Municipio Simón Planas</t>
  </si>
  <si>
    <t>Municipio Torres</t>
  </si>
  <si>
    <t>Mérida</t>
  </si>
  <si>
    <t>Municipio Alberto Adriani</t>
  </si>
  <si>
    <t>Municipio Andrés Bello</t>
  </si>
  <si>
    <t>Municipio Antonio Pinto Salinas</t>
  </si>
  <si>
    <t>Municipio Acarigua</t>
  </si>
  <si>
    <t>Municipio Arzobispo Chacón</t>
  </si>
  <si>
    <t>Municipio Campo Elías</t>
  </si>
  <si>
    <t>Municipio Caracciolo Parra Olmedo</t>
  </si>
  <si>
    <t>Municipio Cardenal Quintero</t>
  </si>
  <si>
    <t>Municipio Guaraque</t>
  </si>
  <si>
    <t>Municipio Julio César Salas</t>
  </si>
  <si>
    <t>Municipio Justo Briceño</t>
  </si>
  <si>
    <t>Municipio Obispo Ramos de Lora</t>
  </si>
  <si>
    <t>Municipio Padre Noguera</t>
  </si>
  <si>
    <t xml:space="preserve">Municipio Pueblo Llano </t>
  </si>
  <si>
    <t>Municipio Rangel</t>
  </si>
  <si>
    <t>Municipio Rivas Dávila</t>
  </si>
  <si>
    <t>Municipio Santos Marquina</t>
  </si>
  <si>
    <t xml:space="preserve">Municipio Tulio Febres Cordero </t>
  </si>
  <si>
    <t>Municipio Zea</t>
  </si>
  <si>
    <t>Miranda</t>
  </si>
  <si>
    <t>Municipio Acevedo</t>
  </si>
  <si>
    <t>Municipio Baruta</t>
  </si>
  <si>
    <t>Municipio Brión</t>
  </si>
  <si>
    <t>Municipio Carrizal</t>
  </si>
  <si>
    <t>Municipio Cristóbal Rojas</t>
  </si>
  <si>
    <t>Municipio Chacao</t>
  </si>
  <si>
    <t>Municipio Guaicaipuro</t>
  </si>
  <si>
    <t>Municipio El Hatillo</t>
  </si>
  <si>
    <t>Municipio Lander</t>
  </si>
  <si>
    <t>Municipio Los Salias</t>
  </si>
  <si>
    <t>Municipio Paz Castillo</t>
  </si>
  <si>
    <t>Municipio Pedro Gual</t>
  </si>
  <si>
    <t>Municipio Plaza</t>
  </si>
  <si>
    <t>Monagas</t>
  </si>
  <si>
    <t>Municipio Caripe</t>
  </si>
  <si>
    <t xml:space="preserve">Municipio Maturín </t>
  </si>
  <si>
    <t>Municipio Punceres</t>
  </si>
  <si>
    <t>Municipio Sotillo</t>
  </si>
  <si>
    <t>Municipio Aguasay</t>
  </si>
  <si>
    <t>Municipio Santa Barbara</t>
  </si>
  <si>
    <t>Municipio Uracoa</t>
  </si>
  <si>
    <t>Nueva Esparta</t>
  </si>
  <si>
    <t>Municipio Antolín del Campo</t>
  </si>
  <si>
    <t>Municipio Díaz</t>
  </si>
  <si>
    <t>Municipio García</t>
  </si>
  <si>
    <t>Municipio Gómez</t>
  </si>
  <si>
    <t>Municipio Maneiro</t>
  </si>
  <si>
    <t>Municipio Marcano</t>
  </si>
  <si>
    <t>Municipio Mariño</t>
  </si>
  <si>
    <t>Municipio Península de Macanao</t>
  </si>
  <si>
    <t>Municipio Tubores</t>
  </si>
  <si>
    <t>Municipio Villalba</t>
  </si>
  <si>
    <t>Portuguesa</t>
  </si>
  <si>
    <t>Municipio Agua Blanca</t>
  </si>
  <si>
    <t>Municipio Araure</t>
  </si>
  <si>
    <t>Municipio Esteller</t>
  </si>
  <si>
    <t>Municipio Guanare</t>
  </si>
  <si>
    <t>Municipio Guanarito</t>
  </si>
  <si>
    <t>Municipio Monseñor José Vicente de Unda</t>
  </si>
  <si>
    <t>Municipio Ospino</t>
  </si>
  <si>
    <t>Municipio Papelón</t>
  </si>
  <si>
    <t>Municipio San Genaro de Boconoíto</t>
  </si>
  <si>
    <t>Municipio San Rafael de Onoto</t>
  </si>
  <si>
    <t>Municipio Santa Rosalía</t>
  </si>
  <si>
    <t>Municipio Turén</t>
  </si>
  <si>
    <t>Sucre</t>
  </si>
  <si>
    <t>Municipio Andrés Mata</t>
  </si>
  <si>
    <t>Municipio Benítez</t>
  </si>
  <si>
    <t>Municipio Bermúdez</t>
  </si>
  <si>
    <t>Municipio  Cajigal</t>
  </si>
  <si>
    <t>Municipio Cruz Salmerón Acosta</t>
  </si>
  <si>
    <t>Municipio Mejía</t>
  </si>
  <si>
    <t>Municipio Montes</t>
  </si>
  <si>
    <t>Municipio Ribero</t>
  </si>
  <si>
    <t>Municipio Valdez</t>
  </si>
  <si>
    <t>Táchira</t>
  </si>
  <si>
    <t>Municipio Ayacucho</t>
  </si>
  <si>
    <t>Municipio Cárdenas</t>
  </si>
  <si>
    <t>Municipio Córdoba</t>
  </si>
  <si>
    <t>Municipio Fernández Feo</t>
  </si>
  <si>
    <t>Municipio García de Hevia</t>
  </si>
  <si>
    <t>Municipio Guásimos</t>
  </si>
  <si>
    <t>Municipio Jáuregui</t>
  </si>
  <si>
    <t xml:space="preserve">Municipio Junín </t>
  </si>
  <si>
    <t>Municipio Lobatera</t>
  </si>
  <si>
    <t>Municipio Michelena</t>
  </si>
  <si>
    <t>Municipio Panamericano</t>
  </si>
  <si>
    <t>Municipio Pedro María Ureña</t>
  </si>
  <si>
    <t>Municipio Samuel Darío Maldonado</t>
  </si>
  <si>
    <t>Municipio San Cristóbal</t>
  </si>
  <si>
    <t xml:space="preserve">Municipio Seboruco </t>
  </si>
  <si>
    <t>Municipio Uribante</t>
  </si>
  <si>
    <t>Municipio José María Vargas</t>
  </si>
  <si>
    <t>Municipio Antonio Rómulo Costa</t>
  </si>
  <si>
    <t>Municipio Rafael Urdaneta</t>
  </si>
  <si>
    <t>Municipio Torbes</t>
  </si>
  <si>
    <t>Municipio San Judas Tadeo</t>
  </si>
  <si>
    <t>Trujillo</t>
  </si>
  <si>
    <t>Municipio Boconó</t>
  </si>
  <si>
    <t>Municipio Candelaria</t>
  </si>
  <si>
    <t>Municipio Carache</t>
  </si>
  <si>
    <t>Municipio Escuque</t>
  </si>
  <si>
    <t>Municipio Monte Carmelo</t>
  </si>
  <si>
    <t>Municipio Motatán</t>
  </si>
  <si>
    <t>Municipio Pampán</t>
  </si>
  <si>
    <t>Municipio Rafael Rangel</t>
  </si>
  <si>
    <t>Municipio San Rafael de Carvajal</t>
  </si>
  <si>
    <t>Municipio Trujillo</t>
  </si>
  <si>
    <t>Municipio Valera</t>
  </si>
  <si>
    <t>Municipio Juan Vicente Campo Elías</t>
  </si>
  <si>
    <t>Municipio José Felipe Márquez Cañizalez</t>
  </si>
  <si>
    <t>Municipio La Ceiba</t>
  </si>
  <si>
    <t>Municipio Pampanito</t>
  </si>
  <si>
    <t>Yaracuy</t>
  </si>
  <si>
    <t>Municipio Bruzual</t>
  </si>
  <si>
    <t>Municipio José Antonio Páez</t>
  </si>
  <si>
    <t>Municipio Nirgua</t>
  </si>
  <si>
    <t>Municipio Peña</t>
  </si>
  <si>
    <t>Municipio San Felipe</t>
  </si>
  <si>
    <t>Municipio Urachiche</t>
  </si>
  <si>
    <t>Municipio Arístide Bastidas</t>
  </si>
  <si>
    <t>Municipio Cocorote</t>
  </si>
  <si>
    <t>Municipio La Trinidad</t>
  </si>
  <si>
    <t>Municipio Manuel Monge</t>
  </si>
  <si>
    <t>Municipio Veroes</t>
  </si>
  <si>
    <t>Zulia</t>
  </si>
  <si>
    <t xml:space="preserve">Municipio Almirante Padilla </t>
  </si>
  <si>
    <t>Municipio Baralt</t>
  </si>
  <si>
    <t>Municipio Cabimas</t>
  </si>
  <si>
    <t>Municipio Catatumbo</t>
  </si>
  <si>
    <t>Municipio Colón</t>
  </si>
  <si>
    <t>Municipio Jesús Enrique Lossada</t>
  </si>
  <si>
    <t>Municipio La Cañada de Urdaneta</t>
  </si>
  <si>
    <t>Municipio Lagunillas</t>
  </si>
  <si>
    <t>Municipio Mara</t>
  </si>
  <si>
    <t>Municipio Marcaibo</t>
  </si>
  <si>
    <t>Municipio Indígena Bolivariano Guajira</t>
  </si>
  <si>
    <t>Municipio Machiques de Perijá</t>
  </si>
  <si>
    <t>Municipio Rosario de Perijá</t>
  </si>
  <si>
    <t>Municipio Santa Rita</t>
  </si>
  <si>
    <t>Municipio Valmore Rodríguez</t>
  </si>
  <si>
    <t>Municipio Francisco Javier Pulgar</t>
  </si>
  <si>
    <t>Municipio Jesús María Semprún</t>
  </si>
  <si>
    <t>Vargas</t>
  </si>
  <si>
    <t>Municipio Vargas</t>
  </si>
  <si>
    <t>Área Metropolitana de Caracas</t>
  </si>
  <si>
    <t>Distrito del Alto Apure(**)</t>
  </si>
  <si>
    <t>(*) Recursos adicionales asignados a los Municipios por concepto de Situado Municipal.</t>
  </si>
  <si>
    <t>(**) Subsidio de Régimen Especial asignado en el Presupuesto del Ministerio de Finanzas</t>
  </si>
  <si>
    <t>(1) Recursos adicionales al Municipio Libertador destinados a cubrir el impacto de la incorporación en Supra- Caracas de los trabajadores tercerizados en cooperativas</t>
  </si>
  <si>
    <t>(2) Recursos adicionales al Municipio Libertador destinados a  financiar Proyecto Centro Juvenil para la Cultura Urbana en el Edificio Gradillas, en el marco del Plan Casco Central de Caracas</t>
  </si>
  <si>
    <t>(3) Recursos Adicionales a la Alcaldía de Girardot en el Estado Aragua  y en el decreto publicado en GO.no se informa la justificación.</t>
  </si>
  <si>
    <t xml:space="preserve">(4) Recursos adicionales asignados  al Municipio Libertador para Continuación de Obras del Plan Antimano </t>
  </si>
  <si>
    <t>(5) Recursos adicionales al Municipio Libertador destinados a los Planes de Transformación Integral de barrios en Parroquias del municipio Libertador, en el marco del reimpulso de la Misión Barrio Nuevo Barrio tricolor.</t>
  </si>
  <si>
    <t>(6) Recursos adicionales a todos los Municipios a través de Transferencias Corrientes para financiar  programas  y proyectos.</t>
  </si>
  <si>
    <t>(7) Recursos Adicionales al Municipio Libertador mediante Transferencia Corriente y en el decreto publicado en GO no se informa la justificación.</t>
  </si>
  <si>
    <t>(8) Recursos adicionales a todos los Municipios a través de Transferencias Corrientes para financiar  programas y proyectos.</t>
  </si>
  <si>
    <t>(9) Recursos Adicionales al Municipio Libertador mediante Transferencia de Capital y en el decreto publicado en GO no se informa la justificación.</t>
  </si>
  <si>
    <t>FCI Presupuestado</t>
  </si>
  <si>
    <t>Recursos iniciales Totales</t>
  </si>
  <si>
    <t>Total C.A. asignados por Concepto de Situado Municipal 2013</t>
  </si>
  <si>
    <t>Total C.A. asignados por Concepto Transferencias  Corrientes 2013</t>
  </si>
  <si>
    <t>Total C.A. asignados por Concepto Transferencias de Capital 2013</t>
  </si>
  <si>
    <t>Total Recursos Adicionales asignados por Concepto de FCI 2013</t>
  </si>
  <si>
    <t>Total Recursos adicionales Asignados por Situado, Transferencias Corrientes, Transferencias de Capital  y FCI</t>
  </si>
  <si>
    <t>Presupuesto total: Asignación original + Créditos adicionales</t>
  </si>
  <si>
    <t>Estructura % del presupuesto modificado</t>
  </si>
  <si>
    <t>% de Incremento en recursos asignados por concepto de Situado Municipal con respecto al Presupuesto Inicial</t>
  </si>
  <si>
    <t>% de Incremento en recursos asignados por concepto de FCI con respecto al Presupuesto Inicial</t>
  </si>
  <si>
    <t>% de Incremento en recursos asignados por concepto de Transferencias Corrientes con respecto al Presupuesto Inicial</t>
  </si>
  <si>
    <t>% de Incremento en recursos asignados por concepto de Transferencias de capital con respecto al Presupuesto Inicial</t>
  </si>
  <si>
    <t xml:space="preserve">% de Incremento por recursos  adicionales asignados por Situado, Transferencias Corrientes, Transferencias de Capita y FCI con respecto al Presupuesto Inicial </t>
  </si>
  <si>
    <t>Número de CA</t>
  </si>
  <si>
    <t>Población</t>
  </si>
  <si>
    <t>Municipio Bolivariano Angostura (anteriormente llamado Raúl Leoni)</t>
  </si>
  <si>
    <t>Municipio Ezequiel Zamora (anteriormente llamado San Carlos)</t>
  </si>
  <si>
    <t>Municipio Tinaquillo (anteriormente llamado Falcón)</t>
  </si>
  <si>
    <t>Municipio Buróz</t>
  </si>
  <si>
    <t>Fuente: ONAPRE Ley de Presupuesto 2013. Decretos Presidenciales publicados en las Gacetas Oficiales  mencionadas. INE, Proyecciones de Población con base al censo 2011. CNE Divulgación Elecciones Regionales 2008. Elaboración Propia</t>
  </si>
  <si>
    <t>Partidos Político de Gobierno</t>
  </si>
  <si>
    <t>Municipio Maroa (antes Guainía)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</si>
</sst>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%"/>
    <numFmt numFmtId="165" formatCode="General_)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</font>
    <font>
      <sz val="9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8" fillId="0" borderId="0"/>
    <xf numFmtId="165" fontId="9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2">
    <xf numFmtId="0" fontId="0" fillId="0" borderId="0" xfId="0"/>
    <xf numFmtId="4" fontId="3" fillId="2" borderId="1" xfId="0" applyNumberFormat="1" applyFont="1" applyFill="1" applyBorder="1" applyAlignment="1">
      <alignment horizontal="center" wrapText="1"/>
    </xf>
    <xf numFmtId="3" fontId="4" fillId="0" borderId="0" xfId="0" applyNumberFormat="1" applyFont="1" applyFill="1"/>
    <xf numFmtId="3" fontId="4" fillId="0" borderId="0" xfId="0" applyNumberFormat="1" applyFont="1"/>
    <xf numFmtId="4" fontId="4" fillId="0" borderId="0" xfId="0" applyNumberFormat="1" applyFont="1"/>
    <xf numFmtId="0" fontId="4" fillId="0" borderId="0" xfId="0" applyFont="1"/>
    <xf numFmtId="4" fontId="4" fillId="0" borderId="0" xfId="0" applyNumberFormat="1" applyFont="1" applyFill="1"/>
    <xf numFmtId="16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4" fontId="3" fillId="0" borderId="1" xfId="0" applyNumberFormat="1" applyFont="1" applyBorder="1"/>
    <xf numFmtId="4" fontId="4" fillId="0" borderId="1" xfId="0" applyNumberFormat="1" applyFont="1" applyBorder="1"/>
    <xf numFmtId="4" fontId="4" fillId="0" borderId="0" xfId="0" applyNumberFormat="1" applyFont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Border="1"/>
    <xf numFmtId="10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Fill="1"/>
    <xf numFmtId="4" fontId="5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3" fontId="6" fillId="3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3" fillId="0" borderId="0" xfId="0" applyFont="1" applyBorder="1"/>
    <xf numFmtId="0" fontId="3" fillId="2" borderId="0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2" fontId="4" fillId="0" borderId="0" xfId="0" applyNumberFormat="1" applyFont="1"/>
    <xf numFmtId="2" fontId="3" fillId="0" borderId="0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wrapText="1"/>
    </xf>
    <xf numFmtId="4" fontId="3" fillId="5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4" fontId="3" fillId="6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3" fontId="3" fillId="5" borderId="1" xfId="0" applyNumberFormat="1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3" fontId="3" fillId="6" borderId="1" xfId="0" applyNumberFormat="1" applyFont="1" applyFill="1" applyBorder="1" applyAlignment="1">
      <alignment horizontal="center"/>
    </xf>
    <xf numFmtId="3" fontId="4" fillId="6" borderId="1" xfId="0" applyNumberFormat="1" applyFont="1" applyFill="1" applyBorder="1" applyAlignment="1">
      <alignment horizontal="center"/>
    </xf>
    <xf numFmtId="4" fontId="3" fillId="7" borderId="1" xfId="0" applyNumberFormat="1" applyFont="1" applyFill="1" applyBorder="1" applyAlignment="1">
      <alignment horizontal="center" wrapText="1"/>
    </xf>
    <xf numFmtId="3" fontId="3" fillId="7" borderId="1" xfId="0" applyNumberFormat="1" applyFont="1" applyFill="1" applyBorder="1" applyAlignment="1">
      <alignment horizontal="center"/>
    </xf>
    <xf numFmtId="3" fontId="4" fillId="7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 applyFill="1" applyAlignment="1">
      <alignment horizontal="center"/>
    </xf>
    <xf numFmtId="4" fontId="6" fillId="8" borderId="4" xfId="0" applyNumberFormat="1" applyFont="1" applyFill="1" applyBorder="1" applyAlignment="1">
      <alignment horizontal="center" wrapText="1"/>
    </xf>
    <xf numFmtId="4" fontId="6" fillId="8" borderId="1" xfId="0" applyNumberFormat="1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 wrapText="1"/>
    </xf>
    <xf numFmtId="2" fontId="3" fillId="6" borderId="5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2" fontId="4" fillId="0" borderId="0" xfId="0" applyNumberFormat="1" applyFont="1" applyAlignment="1">
      <alignment horizontal="center"/>
    </xf>
    <xf numFmtId="2" fontId="3" fillId="2" borderId="4" xfId="0" applyNumberFormat="1" applyFont="1" applyFill="1" applyBorder="1" applyAlignment="1">
      <alignment horizontal="center" wrapText="1"/>
    </xf>
    <xf numFmtId="2" fontId="3" fillId="7" borderId="4" xfId="0" applyNumberFormat="1" applyFont="1" applyFill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 wrapText="1"/>
    </xf>
    <xf numFmtId="2" fontId="4" fillId="6" borderId="1" xfId="0" applyNumberFormat="1" applyFont="1" applyFill="1" applyBorder="1" applyAlignment="1">
      <alignment horizontal="center"/>
    </xf>
    <xf numFmtId="2" fontId="4" fillId="7" borderId="1" xfId="0" applyNumberFormat="1" applyFont="1" applyFill="1" applyBorder="1" applyAlignment="1">
      <alignment horizontal="center"/>
    </xf>
    <xf numFmtId="0" fontId="4" fillId="0" borderId="1" xfId="0" applyFont="1" applyBorder="1"/>
    <xf numFmtId="3" fontId="4" fillId="9" borderId="3" xfId="0" applyNumberFormat="1" applyFont="1" applyFill="1" applyBorder="1" applyAlignment="1">
      <alignment horizontal="center"/>
    </xf>
    <xf numFmtId="3" fontId="5" fillId="9" borderId="1" xfId="0" applyNumberFormat="1" applyFont="1" applyFill="1" applyBorder="1" applyAlignment="1">
      <alignment horizontal="center"/>
    </xf>
    <xf numFmtId="3" fontId="6" fillId="9" borderId="1" xfId="0" applyNumberFormat="1" applyFont="1" applyFill="1" applyBorder="1" applyAlignment="1">
      <alignment horizontal="center"/>
    </xf>
    <xf numFmtId="4" fontId="4" fillId="9" borderId="1" xfId="0" applyNumberFormat="1" applyFont="1" applyFill="1" applyBorder="1" applyAlignment="1">
      <alignment horizontal="center"/>
    </xf>
    <xf numFmtId="3" fontId="4" fillId="9" borderId="1" xfId="0" applyNumberFormat="1" applyFont="1" applyFill="1" applyBorder="1" applyAlignment="1">
      <alignment horizontal="center"/>
    </xf>
    <xf numFmtId="164" fontId="4" fillId="9" borderId="1" xfId="0" applyNumberFormat="1" applyFont="1" applyFill="1" applyBorder="1" applyAlignment="1">
      <alignment horizontal="center"/>
    </xf>
    <xf numFmtId="3" fontId="3" fillId="9" borderId="1" xfId="0" applyNumberFormat="1" applyFont="1" applyFill="1" applyBorder="1" applyAlignment="1">
      <alignment horizontal="center"/>
    </xf>
    <xf numFmtId="4" fontId="3" fillId="9" borderId="1" xfId="0" applyNumberFormat="1" applyFont="1" applyFill="1" applyBorder="1" applyAlignment="1">
      <alignment horizontal="center"/>
    </xf>
    <xf numFmtId="2" fontId="4" fillId="9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0" fontId="4" fillId="9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Border="1" applyAlignment="1">
      <alignment wrapText="1"/>
    </xf>
    <xf numFmtId="3" fontId="3" fillId="0" borderId="1" xfId="0" applyNumberFormat="1" applyFont="1" applyBorder="1"/>
    <xf numFmtId="3" fontId="4" fillId="0" borderId="1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4" fillId="0" borderId="2" xfId="0" applyFont="1" applyFill="1" applyBorder="1"/>
    <xf numFmtId="3" fontId="5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3" fontId="10" fillId="0" borderId="1" xfId="7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3" fontId="10" fillId="9" borderId="1" xfId="0" applyNumberFormat="1" applyFont="1" applyFill="1" applyBorder="1" applyAlignment="1">
      <alignment horizontal="center"/>
    </xf>
    <xf numFmtId="3" fontId="10" fillId="0" borderId="1" xfId="8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3" fontId="4" fillId="0" borderId="0" xfId="0" applyNumberFormat="1" applyFont="1" applyAlignment="1">
      <alignment horizontal="center"/>
    </xf>
    <xf numFmtId="0" fontId="4" fillId="2" borderId="1" xfId="0" applyFont="1" applyFill="1" applyBorder="1"/>
    <xf numFmtId="3" fontId="4" fillId="2" borderId="3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0" fontId="4" fillId="2" borderId="0" xfId="0" applyFont="1" applyFill="1"/>
  </cellXfs>
  <cellStyles count="21">
    <cellStyle name="Hipervínculo" xfId="1" builtinId="8" hidden="1"/>
    <cellStyle name="Hipervínculo" xfId="3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 visitado" xfId="2" builtinId="9" hidden="1"/>
    <cellStyle name="Hipervínculo visitado" xfId="4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Millares 2" xfId="5"/>
    <cellStyle name="Normal" xfId="0" builtinId="0"/>
    <cellStyle name="Normal 3" xfId="6"/>
    <cellStyle name="Normal 9" xfId="7"/>
    <cellStyle name="Normal_Ent_mun_par2001_listo_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3"/>
  <sheetViews>
    <sheetView tabSelected="1" zoomScale="87" zoomScaleNormal="87" zoomScalePageLayoutView="200" workbookViewId="0">
      <selection activeCell="A12" sqref="A12"/>
    </sheetView>
  </sheetViews>
  <sheetFormatPr baseColWidth="10" defaultColWidth="10.85546875" defaultRowHeight="12" x14ac:dyDescent="0.2"/>
  <cols>
    <col min="1" max="1" width="40.42578125" style="5" customWidth="1"/>
    <col min="2" max="2" width="16" style="25" customWidth="1"/>
    <col min="3" max="4" width="16" style="27" customWidth="1"/>
    <col min="5" max="5" width="17.42578125" style="34" customWidth="1"/>
    <col min="6" max="6" width="14.85546875" style="5" hidden="1" customWidth="1"/>
    <col min="7" max="9" width="13.7109375" style="5" hidden="1" customWidth="1"/>
    <col min="10" max="11" width="14.85546875" style="5" hidden="1" customWidth="1"/>
    <col min="12" max="12" width="16.140625" style="5" hidden="1" customWidth="1"/>
    <col min="13" max="13" width="16.42578125" style="5" hidden="1" customWidth="1"/>
    <col min="14" max="14" width="14.85546875" style="5" hidden="1" customWidth="1"/>
    <col min="15" max="15" width="15.28515625" style="5" hidden="1" customWidth="1"/>
    <col min="16" max="16" width="12.7109375" style="5" hidden="1" customWidth="1"/>
    <col min="17" max="17" width="10.140625" style="5" hidden="1" customWidth="1"/>
    <col min="18" max="18" width="11.140625" style="5" hidden="1" customWidth="1"/>
    <col min="19" max="19" width="10.140625" style="5" hidden="1" customWidth="1"/>
    <col min="20" max="20" width="11.140625" style="5" hidden="1" customWidth="1"/>
    <col min="21" max="21" width="10.140625" style="5" hidden="1" customWidth="1"/>
    <col min="22" max="23" width="12.7109375" style="5" bestFit="1" customWidth="1"/>
    <col min="24" max="24" width="13.42578125" style="5" customWidth="1"/>
    <col min="25" max="25" width="11.140625" style="54" customWidth="1"/>
    <col min="26" max="26" width="14.5703125" style="27" customWidth="1"/>
    <col min="27" max="28" width="15.7109375" style="27" customWidth="1"/>
    <col min="29" max="29" width="15.7109375" style="62" customWidth="1"/>
    <col min="30" max="30" width="10.85546875" style="5"/>
    <col min="31" max="32" width="13.42578125" style="5" customWidth="1"/>
    <col min="33" max="33" width="17.140625" style="62" customWidth="1"/>
    <col min="34" max="34" width="10.85546875" style="5"/>
    <col min="35" max="35" width="13" style="27" customWidth="1"/>
    <col min="36" max="36" width="12.7109375" style="54" customWidth="1"/>
    <col min="37" max="16384" width="10.85546875" style="5"/>
  </cols>
  <sheetData>
    <row r="1" spans="1:36" x14ac:dyDescent="0.2">
      <c r="A1" s="84" t="s">
        <v>0</v>
      </c>
      <c r="B1" s="2"/>
      <c r="C1" s="26"/>
      <c r="D1" s="26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3"/>
      <c r="U1" s="3"/>
      <c r="V1" s="4"/>
      <c r="W1" s="4"/>
      <c r="X1" s="4"/>
      <c r="Y1" s="53"/>
      <c r="Z1" s="55"/>
      <c r="AA1" s="55"/>
      <c r="AB1" s="55"/>
    </row>
    <row r="2" spans="1:36" x14ac:dyDescent="0.2">
      <c r="A2" s="84" t="s">
        <v>1</v>
      </c>
      <c r="B2" s="6"/>
      <c r="C2" s="26"/>
      <c r="D2" s="26"/>
      <c r="F2" s="31"/>
      <c r="G2" s="32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"/>
      <c r="U2" s="3"/>
      <c r="V2" s="4"/>
      <c r="W2" s="4"/>
      <c r="X2" s="4"/>
      <c r="Y2" s="53"/>
      <c r="Z2" s="55"/>
      <c r="AA2" s="55"/>
      <c r="AB2" s="55"/>
    </row>
    <row r="3" spans="1:36" x14ac:dyDescent="0.2">
      <c r="A3" s="84" t="s">
        <v>2</v>
      </c>
      <c r="B3" s="2"/>
      <c r="C3" s="26"/>
      <c r="D3" s="2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"/>
      <c r="U3" s="3"/>
      <c r="V3" s="4"/>
      <c r="W3" s="4"/>
      <c r="X3" s="4"/>
      <c r="Y3" s="53"/>
      <c r="Z3" s="55"/>
      <c r="AA3" s="55"/>
      <c r="AB3" s="55"/>
    </row>
    <row r="4" spans="1:36" ht="131.1" customHeight="1" x14ac:dyDescent="0.2">
      <c r="A4" s="85" t="s">
        <v>3</v>
      </c>
      <c r="B4" s="33" t="s">
        <v>4</v>
      </c>
      <c r="C4" s="30" t="s">
        <v>329</v>
      </c>
      <c r="D4" s="1" t="s">
        <v>330</v>
      </c>
      <c r="E4" s="37" t="s">
        <v>5</v>
      </c>
      <c r="F4" s="39" t="s">
        <v>6</v>
      </c>
      <c r="G4" s="39" t="s">
        <v>7</v>
      </c>
      <c r="H4" s="39" t="s">
        <v>8</v>
      </c>
      <c r="I4" s="39" t="s">
        <v>9</v>
      </c>
      <c r="J4" s="39" t="s">
        <v>10</v>
      </c>
      <c r="K4" s="39" t="s">
        <v>11</v>
      </c>
      <c r="L4" s="39" t="s">
        <v>12</v>
      </c>
      <c r="M4" s="39" t="s">
        <v>13</v>
      </c>
      <c r="N4" s="39" t="s">
        <v>14</v>
      </c>
      <c r="O4" s="39" t="s">
        <v>15</v>
      </c>
      <c r="P4" s="39" t="s">
        <v>16</v>
      </c>
      <c r="Q4" s="39" t="s">
        <v>17</v>
      </c>
      <c r="R4" s="41" t="s">
        <v>18</v>
      </c>
      <c r="S4" s="50" t="s">
        <v>19</v>
      </c>
      <c r="T4" s="51" t="s">
        <v>20</v>
      </c>
      <c r="U4" s="41" t="s">
        <v>21</v>
      </c>
      <c r="V4" s="38" t="s">
        <v>331</v>
      </c>
      <c r="W4" s="40" t="s">
        <v>332</v>
      </c>
      <c r="X4" s="47" t="s">
        <v>333</v>
      </c>
      <c r="Y4" s="52" t="s">
        <v>334</v>
      </c>
      <c r="Z4" s="56" t="s">
        <v>335</v>
      </c>
      <c r="AA4" s="57" t="s">
        <v>336</v>
      </c>
      <c r="AB4" s="68" t="s">
        <v>337</v>
      </c>
      <c r="AC4" s="61" t="s">
        <v>338</v>
      </c>
      <c r="AD4" s="59" t="s">
        <v>339</v>
      </c>
      <c r="AE4" s="60" t="s">
        <v>340</v>
      </c>
      <c r="AF4" s="64" t="s">
        <v>341</v>
      </c>
      <c r="AG4" s="61" t="s">
        <v>342</v>
      </c>
      <c r="AH4" s="63" t="s">
        <v>343</v>
      </c>
      <c r="AI4" s="86" t="s">
        <v>344</v>
      </c>
      <c r="AJ4" s="106" t="s">
        <v>350</v>
      </c>
    </row>
    <row r="5" spans="1:36" x14ac:dyDescent="0.2">
      <c r="A5" s="85" t="s">
        <v>22</v>
      </c>
      <c r="B5" s="20">
        <v>12124785922</v>
      </c>
      <c r="C5" s="28">
        <v>5304084627</v>
      </c>
      <c r="D5" s="28">
        <f>B5+C5</f>
        <v>17428870549</v>
      </c>
      <c r="E5" s="36">
        <f>E6+E8+E16+E38+E47+E66+E79+E91+E106+E116+E121+E147+E163+E173+E197+E219+E233+E245+E260+E276+E306+E327+E342+E364+E366+E368</f>
        <v>100.0000000057376</v>
      </c>
      <c r="F5" s="8">
        <v>800000000</v>
      </c>
      <c r="G5" s="8">
        <v>64324268.600000001</v>
      </c>
      <c r="H5" s="8">
        <v>48663863.079999998</v>
      </c>
      <c r="I5" s="8">
        <v>70205000</v>
      </c>
      <c r="J5" s="8">
        <v>221598390</v>
      </c>
      <c r="K5" s="8">
        <v>184050000</v>
      </c>
      <c r="L5" s="8">
        <v>415549620</v>
      </c>
      <c r="M5" s="8">
        <v>1600000000</v>
      </c>
      <c r="N5" s="8">
        <v>443754105.62</v>
      </c>
      <c r="O5" s="8">
        <v>2711548518</v>
      </c>
      <c r="P5" s="9">
        <v>1455638900</v>
      </c>
      <c r="Q5" s="9">
        <v>55000000</v>
      </c>
      <c r="R5" s="9">
        <v>205460000</v>
      </c>
      <c r="S5" s="9">
        <v>84972000</v>
      </c>
      <c r="T5" s="9">
        <v>231039293</v>
      </c>
      <c r="U5" s="9">
        <v>20000000</v>
      </c>
      <c r="V5" s="43">
        <f t="shared" ref="V5:V69" si="0">F5+J5+P5</f>
        <v>2477237290</v>
      </c>
      <c r="W5" s="45">
        <f t="shared" ref="W5:W69" si="1">G5+I5+M5+N5+O5+R5+S5+T5+U5</f>
        <v>5431303185.2199993</v>
      </c>
      <c r="X5" s="48">
        <f>H5+K5+L5+Q5</f>
        <v>703263483.07999992</v>
      </c>
      <c r="Y5" s="10">
        <v>734419619</v>
      </c>
      <c r="Z5" s="42">
        <f>V5+W5+X5+Y5</f>
        <v>9346223577.2999992</v>
      </c>
      <c r="AA5" s="42">
        <f>Z5+D5</f>
        <v>26775094126.299999</v>
      </c>
      <c r="AB5" s="66">
        <f>((AA5/$AA$5)*100)</f>
        <v>100</v>
      </c>
      <c r="AC5" s="65">
        <f>(V5/B5)*100</f>
        <v>20.431183741604375</v>
      </c>
      <c r="AD5" s="58">
        <f>((Y5/C5)*100)</f>
        <v>13.846302814655298</v>
      </c>
      <c r="AE5" s="69">
        <f>(W5/B5)*100</f>
        <v>44.7950439715813</v>
      </c>
      <c r="AF5" s="70">
        <f>(X5/B5)*100</f>
        <v>5.8002136087529017</v>
      </c>
      <c r="AG5" s="65">
        <f>(Z5/D5)*100</f>
        <v>53.624952638346656</v>
      </c>
      <c r="AH5" s="67">
        <f>COUNT(F5:U5)</f>
        <v>16</v>
      </c>
      <c r="AI5" s="100"/>
      <c r="AJ5" s="67"/>
    </row>
    <row r="6" spans="1:36" x14ac:dyDescent="0.2">
      <c r="A6" s="85" t="s">
        <v>23</v>
      </c>
      <c r="B6" s="20">
        <v>668694680</v>
      </c>
      <c r="C6" s="29">
        <v>100335503</v>
      </c>
      <c r="D6" s="28">
        <f t="shared" ref="D6:D70" si="2">B6+C6</f>
        <v>769030183</v>
      </c>
      <c r="E6" s="36">
        <f>(D6/$D$5)*100</f>
        <v>4.4123925347768669</v>
      </c>
      <c r="F6" s="8">
        <v>44866551.57</v>
      </c>
      <c r="G6" s="8">
        <v>64324268.600000001</v>
      </c>
      <c r="H6" s="8">
        <v>48663863.079999998</v>
      </c>
      <c r="I6" s="8"/>
      <c r="J6" s="8">
        <v>12427944.49</v>
      </c>
      <c r="K6" s="8">
        <v>184050000</v>
      </c>
      <c r="L6" s="8">
        <v>415549620</v>
      </c>
      <c r="M6" s="8">
        <v>88763131</v>
      </c>
      <c r="N6" s="8">
        <v>443754105.62</v>
      </c>
      <c r="O6" s="8">
        <v>362887170.62</v>
      </c>
      <c r="P6" s="9">
        <v>80866935</v>
      </c>
      <c r="Q6" s="9">
        <v>55000000</v>
      </c>
      <c r="R6" s="9">
        <v>205460000</v>
      </c>
      <c r="S6" s="9">
        <v>7116000</v>
      </c>
      <c r="T6" s="9"/>
      <c r="U6" s="9"/>
      <c r="V6" s="43">
        <f t="shared" si="0"/>
        <v>138161431.06</v>
      </c>
      <c r="W6" s="45">
        <f t="shared" si="1"/>
        <v>1172304675.8400002</v>
      </c>
      <c r="X6" s="48">
        <f>H6+K6+L6+Q6</f>
        <v>703263483.07999992</v>
      </c>
      <c r="Y6" s="14">
        <v>13906843</v>
      </c>
      <c r="Z6" s="42">
        <f t="shared" ref="Z6:Z70" si="3">V6+W6+X6+Y6</f>
        <v>2027636432.98</v>
      </c>
      <c r="AA6" s="42">
        <f>Z6+D6</f>
        <v>2796666615.98</v>
      </c>
      <c r="AB6" s="66">
        <f t="shared" ref="AB6:AB70" si="4">((AA6/$AA$5)*100)</f>
        <v>10.445030007319216</v>
      </c>
      <c r="AC6" s="65">
        <f>(V6/B6)*100</f>
        <v>20.661362381408509</v>
      </c>
      <c r="AD6" s="58">
        <f t="shared" ref="AD6:AD70" si="5">((Y6/C6)*100)</f>
        <v>13.860341139666184</v>
      </c>
      <c r="AE6" s="69">
        <f t="shared" ref="AE6:AE70" si="6">(W6/B6)*100</f>
        <v>175.31239755638555</v>
      </c>
      <c r="AF6" s="70">
        <f t="shared" ref="AF6:AF70" si="7">(X6/B6)*100</f>
        <v>105.16959445228424</v>
      </c>
      <c r="AG6" s="65">
        <f t="shared" ref="AG6:AG70" si="8">(Z6/D6)*100</f>
        <v>263.66148921101581</v>
      </c>
      <c r="AH6" s="67">
        <f t="shared" ref="AH6:AH70" si="9">COUNT(F6:U6)</f>
        <v>13</v>
      </c>
      <c r="AI6" s="100"/>
      <c r="AJ6" s="67"/>
    </row>
    <row r="7" spans="1:36" x14ac:dyDescent="0.2">
      <c r="A7" s="71" t="s">
        <v>24</v>
      </c>
      <c r="B7" s="19">
        <v>668694680</v>
      </c>
      <c r="C7" s="29">
        <v>100335503</v>
      </c>
      <c r="D7" s="28">
        <f t="shared" si="2"/>
        <v>769030183</v>
      </c>
      <c r="E7" s="36">
        <f t="shared" ref="E7:E71" si="10">(D7/$D$5)*100</f>
        <v>4.4123925347768669</v>
      </c>
      <c r="F7" s="12">
        <v>44866551.57</v>
      </c>
      <c r="G7" s="12">
        <v>64324268.600000001</v>
      </c>
      <c r="H7" s="12">
        <v>48663863.079999998</v>
      </c>
      <c r="I7" s="12"/>
      <c r="J7" s="12">
        <v>12427944.49</v>
      </c>
      <c r="K7" s="12">
        <v>184050000</v>
      </c>
      <c r="L7" s="12">
        <v>415549620</v>
      </c>
      <c r="M7" s="12">
        <v>88763131</v>
      </c>
      <c r="N7" s="12">
        <v>443754105.62</v>
      </c>
      <c r="O7" s="12">
        <v>362887170.62</v>
      </c>
      <c r="P7" s="13">
        <v>80866935</v>
      </c>
      <c r="Q7" s="13">
        <v>55000000</v>
      </c>
      <c r="R7" s="13">
        <v>205460000</v>
      </c>
      <c r="S7" s="13">
        <v>7116000</v>
      </c>
      <c r="T7" s="13"/>
      <c r="U7" s="13"/>
      <c r="V7" s="44">
        <f t="shared" si="0"/>
        <v>138161431.06</v>
      </c>
      <c r="W7" s="46">
        <f t="shared" si="1"/>
        <v>1172304675.8400002</v>
      </c>
      <c r="X7" s="49">
        <f>H7+K7+L7+Q7</f>
        <v>703263483.07999992</v>
      </c>
      <c r="Y7" s="14">
        <v>13906843</v>
      </c>
      <c r="Z7" s="42">
        <f t="shared" si="3"/>
        <v>2027636432.98</v>
      </c>
      <c r="AA7" s="42">
        <f t="shared" ref="AA7:AA71" si="11">Z7+D7</f>
        <v>2796666615.98</v>
      </c>
      <c r="AB7" s="66">
        <f t="shared" si="4"/>
        <v>10.445030007319216</v>
      </c>
      <c r="AC7" s="65">
        <f t="shared" ref="AC7:AC71" si="12">(V7/B7)*100</f>
        <v>20.661362381408509</v>
      </c>
      <c r="AD7" s="58">
        <f t="shared" si="5"/>
        <v>13.860341139666184</v>
      </c>
      <c r="AE7" s="69">
        <f t="shared" si="6"/>
        <v>175.31239755638555</v>
      </c>
      <c r="AF7" s="70">
        <f t="shared" si="7"/>
        <v>105.16959445228424</v>
      </c>
      <c r="AG7" s="65">
        <f t="shared" si="8"/>
        <v>263.66148921101581</v>
      </c>
      <c r="AH7" s="67">
        <f t="shared" si="9"/>
        <v>13</v>
      </c>
      <c r="AI7" s="102">
        <v>2077621</v>
      </c>
      <c r="AJ7" s="67">
        <v>1</v>
      </c>
    </row>
    <row r="8" spans="1:36" x14ac:dyDescent="0.2">
      <c r="A8" s="85" t="s">
        <v>25</v>
      </c>
      <c r="B8" s="20">
        <v>196446877</v>
      </c>
      <c r="C8" s="29">
        <v>138028058</v>
      </c>
      <c r="D8" s="28">
        <f t="shared" si="2"/>
        <v>334474935</v>
      </c>
      <c r="E8" s="36">
        <f t="shared" si="10"/>
        <v>1.9190855429194225</v>
      </c>
      <c r="F8" s="8">
        <v>13033099.039999999</v>
      </c>
      <c r="G8" s="8"/>
      <c r="H8" s="8"/>
      <c r="I8" s="8"/>
      <c r="J8" s="8">
        <v>3610142.2</v>
      </c>
      <c r="K8" s="8"/>
      <c r="L8" s="8"/>
      <c r="M8" s="8">
        <v>26112868</v>
      </c>
      <c r="N8" s="8"/>
      <c r="O8" s="8">
        <f>SUM(O9:O15)</f>
        <v>40297344.980000004</v>
      </c>
      <c r="P8" s="9">
        <f>SUM(P9:P15)</f>
        <v>23756817</v>
      </c>
      <c r="Q8" s="7"/>
      <c r="R8" s="8"/>
      <c r="S8" s="9">
        <v>200000</v>
      </c>
      <c r="T8" s="9"/>
      <c r="U8" s="9"/>
      <c r="V8" s="43">
        <f t="shared" si="0"/>
        <v>40400058.239999995</v>
      </c>
      <c r="W8" s="45">
        <f t="shared" si="1"/>
        <v>66610212.980000004</v>
      </c>
      <c r="X8" s="48"/>
      <c r="Y8" s="14">
        <v>19030417</v>
      </c>
      <c r="Z8" s="42">
        <f t="shared" si="3"/>
        <v>126040688.22</v>
      </c>
      <c r="AA8" s="42">
        <f t="shared" si="11"/>
        <v>460515623.22000003</v>
      </c>
      <c r="AB8" s="66">
        <f t="shared" si="4"/>
        <v>1.7199402588379913</v>
      </c>
      <c r="AC8" s="65">
        <f t="shared" si="12"/>
        <v>20.565385847289388</v>
      </c>
      <c r="AD8" s="58">
        <f t="shared" si="5"/>
        <v>13.787354017543302</v>
      </c>
      <c r="AE8" s="69">
        <f t="shared" si="6"/>
        <v>33.907493973548888</v>
      </c>
      <c r="AF8" s="70">
        <f t="shared" si="7"/>
        <v>0</v>
      </c>
      <c r="AG8" s="65">
        <f t="shared" si="8"/>
        <v>37.683149028790453</v>
      </c>
      <c r="AH8" s="67">
        <f t="shared" si="9"/>
        <v>6</v>
      </c>
      <c r="AI8" s="100"/>
      <c r="AJ8" s="67"/>
    </row>
    <row r="9" spans="1:36" x14ac:dyDescent="0.2">
      <c r="A9" s="71" t="s">
        <v>26</v>
      </c>
      <c r="B9" s="19">
        <v>79273150</v>
      </c>
      <c r="C9" s="29">
        <v>20173332</v>
      </c>
      <c r="D9" s="28">
        <f t="shared" si="2"/>
        <v>99446482</v>
      </c>
      <c r="E9" s="36">
        <f t="shared" si="10"/>
        <v>0.57058477610705438</v>
      </c>
      <c r="F9" s="12">
        <v>5060195.3899999997</v>
      </c>
      <c r="G9" s="12"/>
      <c r="H9" s="12"/>
      <c r="I9" s="12"/>
      <c r="J9" s="12">
        <v>1456818</v>
      </c>
      <c r="K9" s="12"/>
      <c r="L9" s="12"/>
      <c r="M9" s="12">
        <v>10337624</v>
      </c>
      <c r="N9" s="12"/>
      <c r="O9" s="12">
        <v>25872400.48</v>
      </c>
      <c r="P9" s="13">
        <v>9586702</v>
      </c>
      <c r="Q9" s="11"/>
      <c r="R9" s="12"/>
      <c r="S9" s="13">
        <v>200000</v>
      </c>
      <c r="T9" s="13"/>
      <c r="U9" s="13"/>
      <c r="V9" s="44">
        <f t="shared" si="0"/>
        <v>16103715.390000001</v>
      </c>
      <c r="W9" s="46">
        <f t="shared" si="1"/>
        <v>36410024.480000004</v>
      </c>
      <c r="X9" s="49"/>
      <c r="Y9" s="14">
        <v>2781369</v>
      </c>
      <c r="Z9" s="42">
        <f t="shared" si="3"/>
        <v>55295108.870000005</v>
      </c>
      <c r="AA9" s="42">
        <f t="shared" si="11"/>
        <v>154741590.87</v>
      </c>
      <c r="AB9" s="66">
        <f t="shared" si="4"/>
        <v>0.57793108080245414</v>
      </c>
      <c r="AC9" s="65">
        <f t="shared" si="12"/>
        <v>20.314211545775589</v>
      </c>
      <c r="AD9" s="58">
        <f t="shared" si="5"/>
        <v>13.787355504782253</v>
      </c>
      <c r="AE9" s="69">
        <f t="shared" si="6"/>
        <v>45.929831828305048</v>
      </c>
      <c r="AF9" s="70">
        <f t="shared" si="7"/>
        <v>0</v>
      </c>
      <c r="AG9" s="65">
        <f t="shared" si="8"/>
        <v>55.602880823878721</v>
      </c>
      <c r="AH9" s="67">
        <f t="shared" si="9"/>
        <v>6</v>
      </c>
      <c r="AI9" s="103">
        <v>121708</v>
      </c>
      <c r="AJ9" s="67">
        <v>1</v>
      </c>
    </row>
    <row r="10" spans="1:36" s="121" customFormat="1" x14ac:dyDescent="0.2">
      <c r="A10" s="108" t="s">
        <v>27</v>
      </c>
      <c r="B10" s="109">
        <v>24184040</v>
      </c>
      <c r="C10" s="110">
        <v>24420349</v>
      </c>
      <c r="D10" s="111">
        <f t="shared" si="2"/>
        <v>48604389</v>
      </c>
      <c r="E10" s="112">
        <f t="shared" si="10"/>
        <v>0.27887285560674918</v>
      </c>
      <c r="F10" s="113">
        <v>1805569.78</v>
      </c>
      <c r="G10" s="113"/>
      <c r="H10" s="113"/>
      <c r="I10" s="113"/>
      <c r="J10" s="113">
        <v>444434.78</v>
      </c>
      <c r="K10" s="113"/>
      <c r="L10" s="113"/>
      <c r="M10" s="113">
        <v>3623110</v>
      </c>
      <c r="N10" s="113"/>
      <c r="O10" s="113">
        <v>1978807</v>
      </c>
      <c r="P10" s="114">
        <v>2924637</v>
      </c>
      <c r="Q10" s="115"/>
      <c r="R10" s="113"/>
      <c r="S10" s="114"/>
      <c r="T10" s="114"/>
      <c r="U10" s="114"/>
      <c r="V10" s="114">
        <f t="shared" si="0"/>
        <v>5174641.5600000005</v>
      </c>
      <c r="W10" s="114">
        <f t="shared" si="1"/>
        <v>5601917</v>
      </c>
      <c r="X10" s="114"/>
      <c r="Y10" s="114">
        <v>3366920</v>
      </c>
      <c r="Z10" s="116">
        <f t="shared" si="3"/>
        <v>14143478.560000001</v>
      </c>
      <c r="AA10" s="116">
        <f t="shared" si="11"/>
        <v>62747867.560000002</v>
      </c>
      <c r="AB10" s="117">
        <f t="shared" si="4"/>
        <v>0.23435162268343074</v>
      </c>
      <c r="AC10" s="118">
        <f t="shared" si="12"/>
        <v>21.396927725888645</v>
      </c>
      <c r="AD10" s="118">
        <f t="shared" si="5"/>
        <v>13.787354144693017</v>
      </c>
      <c r="AE10" s="118">
        <f t="shared" si="6"/>
        <v>23.163693907221457</v>
      </c>
      <c r="AF10" s="118">
        <f t="shared" si="7"/>
        <v>0</v>
      </c>
      <c r="AG10" s="118">
        <f t="shared" si="8"/>
        <v>29.099179829212545</v>
      </c>
      <c r="AH10" s="119">
        <f t="shared" si="9"/>
        <v>5</v>
      </c>
      <c r="AI10" s="120">
        <v>13745</v>
      </c>
      <c r="AJ10" s="119"/>
    </row>
    <row r="11" spans="1:36" x14ac:dyDescent="0.2">
      <c r="A11" s="71" t="s">
        <v>28</v>
      </c>
      <c r="B11" s="19">
        <v>21498561</v>
      </c>
      <c r="C11" s="29">
        <v>20173332</v>
      </c>
      <c r="D11" s="28">
        <f t="shared" si="2"/>
        <v>41671893</v>
      </c>
      <c r="E11" s="36">
        <f t="shared" si="10"/>
        <v>0.23909692187363782</v>
      </c>
      <c r="F11" s="12">
        <v>1424807.86</v>
      </c>
      <c r="G11" s="12"/>
      <c r="H11" s="12"/>
      <c r="I11" s="12"/>
      <c r="J11" s="12">
        <v>395083.21</v>
      </c>
      <c r="K11" s="12"/>
      <c r="L11" s="12"/>
      <c r="M11" s="12">
        <v>2798435</v>
      </c>
      <c r="N11" s="12"/>
      <c r="O11" s="12">
        <v>1759073</v>
      </c>
      <c r="P11" s="13">
        <v>2599875</v>
      </c>
      <c r="Q11" s="11"/>
      <c r="R11" s="12"/>
      <c r="S11" s="13"/>
      <c r="T11" s="13"/>
      <c r="U11" s="13"/>
      <c r="V11" s="44">
        <f t="shared" si="0"/>
        <v>4419766.07</v>
      </c>
      <c r="W11" s="46">
        <f t="shared" si="1"/>
        <v>4557508</v>
      </c>
      <c r="X11" s="49"/>
      <c r="Y11" s="14">
        <v>2781369</v>
      </c>
      <c r="Z11" s="42">
        <f t="shared" si="3"/>
        <v>11758643.07</v>
      </c>
      <c r="AA11" s="42">
        <f t="shared" si="11"/>
        <v>53430536.07</v>
      </c>
      <c r="AB11" s="66">
        <f t="shared" si="4"/>
        <v>0.1995531213371815</v>
      </c>
      <c r="AC11" s="65">
        <f t="shared" si="12"/>
        <v>20.558427468703606</v>
      </c>
      <c r="AD11" s="58">
        <f t="shared" si="5"/>
        <v>13.787355504782253</v>
      </c>
      <c r="AE11" s="69">
        <f t="shared" si="6"/>
        <v>21.199130490640748</v>
      </c>
      <c r="AF11" s="70">
        <f t="shared" si="7"/>
        <v>0</v>
      </c>
      <c r="AG11" s="65">
        <f t="shared" si="8"/>
        <v>28.217204027664405</v>
      </c>
      <c r="AH11" s="67">
        <f t="shared" si="9"/>
        <v>5</v>
      </c>
      <c r="AI11" s="103">
        <v>10077</v>
      </c>
      <c r="AJ11" s="67">
        <v>1</v>
      </c>
    </row>
    <row r="12" spans="1:36" x14ac:dyDescent="0.2">
      <c r="A12" s="71" t="s">
        <v>29</v>
      </c>
      <c r="B12" s="19">
        <v>19051754</v>
      </c>
      <c r="C12" s="29">
        <v>14333683</v>
      </c>
      <c r="D12" s="28">
        <f t="shared" si="2"/>
        <v>33385437</v>
      </c>
      <c r="E12" s="36">
        <f t="shared" si="10"/>
        <v>0.19155249851755612</v>
      </c>
      <c r="F12" s="12">
        <v>1263075.54</v>
      </c>
      <c r="G12" s="12"/>
      <c r="H12" s="12"/>
      <c r="I12" s="12"/>
      <c r="J12" s="12">
        <v>350117.76</v>
      </c>
      <c r="K12" s="12"/>
      <c r="L12" s="12"/>
      <c r="M12" s="12">
        <v>2180941</v>
      </c>
      <c r="N12" s="12"/>
      <c r="O12" s="12">
        <v>1706037</v>
      </c>
      <c r="P12" s="13">
        <v>2303977</v>
      </c>
      <c r="Q12" s="11"/>
      <c r="R12" s="12"/>
      <c r="S12" s="13"/>
      <c r="T12" s="13"/>
      <c r="U12" s="13"/>
      <c r="V12" s="44">
        <f t="shared" si="0"/>
        <v>3917170.3</v>
      </c>
      <c r="W12" s="46">
        <f t="shared" si="1"/>
        <v>3886978</v>
      </c>
      <c r="X12" s="49"/>
      <c r="Y12" s="14">
        <v>1976236</v>
      </c>
      <c r="Z12" s="42">
        <f t="shared" si="3"/>
        <v>9780384.3000000007</v>
      </c>
      <c r="AA12" s="42">
        <f t="shared" si="11"/>
        <v>43165821.299999997</v>
      </c>
      <c r="AB12" s="66">
        <f t="shared" si="4"/>
        <v>0.16121631952583915</v>
      </c>
      <c r="AC12" s="65">
        <f t="shared" si="12"/>
        <v>20.560680659639001</v>
      </c>
      <c r="AD12" s="58">
        <f t="shared" si="5"/>
        <v>13.787356675880163</v>
      </c>
      <c r="AE12" s="69">
        <f t="shared" si="6"/>
        <v>20.402205487221806</v>
      </c>
      <c r="AF12" s="70">
        <f t="shared" si="7"/>
        <v>0</v>
      </c>
      <c r="AG12" s="65">
        <f t="shared" si="8"/>
        <v>29.295361028223176</v>
      </c>
      <c r="AH12" s="67">
        <f t="shared" si="9"/>
        <v>5</v>
      </c>
      <c r="AI12" s="103">
        <v>9533</v>
      </c>
      <c r="AJ12" s="67">
        <v>1</v>
      </c>
    </row>
    <row r="13" spans="1:36" x14ac:dyDescent="0.2">
      <c r="A13" s="88" t="s">
        <v>351</v>
      </c>
      <c r="B13" s="19">
        <v>14618322</v>
      </c>
      <c r="C13" s="29">
        <v>20704209</v>
      </c>
      <c r="D13" s="28">
        <f t="shared" si="2"/>
        <v>35322531</v>
      </c>
      <c r="E13" s="36">
        <f t="shared" si="10"/>
        <v>0.20266678153752579</v>
      </c>
      <c r="F13" s="12">
        <v>971113.49</v>
      </c>
      <c r="G13" s="12"/>
      <c r="H13" s="12"/>
      <c r="I13" s="12"/>
      <c r="J13" s="12">
        <v>268643.73</v>
      </c>
      <c r="K13" s="12"/>
      <c r="L13" s="12"/>
      <c r="M13" s="12">
        <v>1725280</v>
      </c>
      <c r="N13" s="12"/>
      <c r="O13" s="12">
        <v>4624882.26</v>
      </c>
      <c r="P13" s="13">
        <v>1767831</v>
      </c>
      <c r="Q13" s="11"/>
      <c r="R13" s="12"/>
      <c r="S13" s="13"/>
      <c r="T13" s="13"/>
      <c r="U13" s="13"/>
      <c r="V13" s="44">
        <f t="shared" si="0"/>
        <v>3007588.2199999997</v>
      </c>
      <c r="W13" s="46">
        <f t="shared" si="1"/>
        <v>6350162.2599999998</v>
      </c>
      <c r="X13" s="49"/>
      <c r="Y13" s="14">
        <v>2854562</v>
      </c>
      <c r="Z13" s="42">
        <f t="shared" si="3"/>
        <v>12212312.48</v>
      </c>
      <c r="AA13" s="42">
        <f t="shared" si="11"/>
        <v>47534843.480000004</v>
      </c>
      <c r="AB13" s="66">
        <f t="shared" si="4"/>
        <v>0.17753380531838583</v>
      </c>
      <c r="AC13" s="65">
        <f t="shared" si="12"/>
        <v>20.574100228466712</v>
      </c>
      <c r="AD13" s="58">
        <f t="shared" si="5"/>
        <v>13.787351161302515</v>
      </c>
      <c r="AE13" s="69">
        <f t="shared" si="6"/>
        <v>43.439748146196258</v>
      </c>
      <c r="AF13" s="70">
        <f t="shared" si="7"/>
        <v>0</v>
      </c>
      <c r="AG13" s="65">
        <f t="shared" si="8"/>
        <v>34.57371862735431</v>
      </c>
      <c r="AH13" s="67">
        <f t="shared" si="9"/>
        <v>5</v>
      </c>
      <c r="AI13" s="103">
        <v>2216</v>
      </c>
      <c r="AJ13" s="67">
        <v>1</v>
      </c>
    </row>
    <row r="14" spans="1:36" x14ac:dyDescent="0.2">
      <c r="A14" s="71" t="s">
        <v>30</v>
      </c>
      <c r="B14" s="19">
        <v>21329322</v>
      </c>
      <c r="C14" s="29">
        <v>16988069</v>
      </c>
      <c r="D14" s="28">
        <f t="shared" si="2"/>
        <v>38317391</v>
      </c>
      <c r="E14" s="36">
        <f t="shared" si="10"/>
        <v>0.21985010957694273</v>
      </c>
      <c r="F14" s="12">
        <v>1413521.25</v>
      </c>
      <c r="G14" s="12"/>
      <c r="H14" s="12"/>
      <c r="I14" s="12"/>
      <c r="J14" s="12">
        <v>391973.06</v>
      </c>
      <c r="K14" s="12"/>
      <c r="L14" s="12"/>
      <c r="M14" s="12">
        <v>2939801</v>
      </c>
      <c r="N14" s="12"/>
      <c r="O14" s="12">
        <v>974825</v>
      </c>
      <c r="P14" s="13">
        <v>2579409</v>
      </c>
      <c r="Q14" s="11"/>
      <c r="R14" s="12"/>
      <c r="S14" s="13"/>
      <c r="T14" s="13"/>
      <c r="U14" s="13"/>
      <c r="V14" s="44">
        <f t="shared" si="0"/>
        <v>4384903.3100000005</v>
      </c>
      <c r="W14" s="46">
        <f t="shared" si="1"/>
        <v>3914626</v>
      </c>
      <c r="X14" s="49"/>
      <c r="Y14" s="14">
        <v>2342205</v>
      </c>
      <c r="Z14" s="42">
        <f t="shared" si="3"/>
        <v>10641734.310000001</v>
      </c>
      <c r="AA14" s="42">
        <f t="shared" si="11"/>
        <v>48959125.310000002</v>
      </c>
      <c r="AB14" s="66">
        <f t="shared" si="4"/>
        <v>0.18285323322882216</v>
      </c>
      <c r="AC14" s="65">
        <f t="shared" si="12"/>
        <v>20.558099830833818</v>
      </c>
      <c r="AD14" s="58">
        <f t="shared" si="5"/>
        <v>13.787352759162916</v>
      </c>
      <c r="AE14" s="69">
        <f t="shared" si="6"/>
        <v>18.353260361487344</v>
      </c>
      <c r="AF14" s="70">
        <f t="shared" si="7"/>
        <v>0</v>
      </c>
      <c r="AG14" s="65">
        <f t="shared" si="8"/>
        <v>27.772596286631313</v>
      </c>
      <c r="AH14" s="67">
        <f t="shared" si="9"/>
        <v>5</v>
      </c>
      <c r="AI14" s="103">
        <v>8556</v>
      </c>
      <c r="AJ14" s="67">
        <v>1</v>
      </c>
    </row>
    <row r="15" spans="1:36" x14ac:dyDescent="0.2">
      <c r="A15" s="71" t="s">
        <v>31</v>
      </c>
      <c r="B15" s="19">
        <v>16491728</v>
      </c>
      <c r="C15" s="29">
        <v>21235086</v>
      </c>
      <c r="D15" s="28">
        <f t="shared" si="2"/>
        <v>37726814</v>
      </c>
      <c r="E15" s="36">
        <f t="shared" si="10"/>
        <v>0.21646161117516946</v>
      </c>
      <c r="F15" s="12">
        <v>1094815.73</v>
      </c>
      <c r="G15" s="12"/>
      <c r="H15" s="12"/>
      <c r="I15" s="12"/>
      <c r="J15" s="12">
        <v>303071.65999999997</v>
      </c>
      <c r="K15" s="12"/>
      <c r="L15" s="12"/>
      <c r="M15" s="12">
        <v>2507677</v>
      </c>
      <c r="N15" s="12"/>
      <c r="O15" s="12">
        <v>3381320.24</v>
      </c>
      <c r="P15" s="13">
        <v>1994386</v>
      </c>
      <c r="Q15" s="11"/>
      <c r="R15" s="12"/>
      <c r="S15" s="13"/>
      <c r="T15" s="13"/>
      <c r="U15" s="13"/>
      <c r="V15" s="44">
        <f t="shared" si="0"/>
        <v>3392273.3899999997</v>
      </c>
      <c r="W15" s="46">
        <f t="shared" si="1"/>
        <v>5888997.2400000002</v>
      </c>
      <c r="X15" s="49"/>
      <c r="Y15" s="14">
        <v>2927756</v>
      </c>
      <c r="Z15" s="42">
        <f t="shared" si="3"/>
        <v>12209026.629999999</v>
      </c>
      <c r="AA15" s="42">
        <f t="shared" si="11"/>
        <v>49935840.629999995</v>
      </c>
      <c r="AB15" s="66">
        <f t="shared" si="4"/>
        <v>0.18650108341150595</v>
      </c>
      <c r="AC15" s="65">
        <f t="shared" si="12"/>
        <v>20.569544865159063</v>
      </c>
      <c r="AD15" s="58">
        <f t="shared" si="5"/>
        <v>13.787351744184129</v>
      </c>
      <c r="AE15" s="69">
        <f t="shared" si="6"/>
        <v>35.708794372548468</v>
      </c>
      <c r="AF15" s="70">
        <f t="shared" si="7"/>
        <v>0</v>
      </c>
      <c r="AG15" s="65">
        <f t="shared" si="8"/>
        <v>32.36166889152102</v>
      </c>
      <c r="AH15" s="67">
        <f t="shared" si="9"/>
        <v>5</v>
      </c>
      <c r="AI15" s="103">
        <v>2500</v>
      </c>
      <c r="AJ15" s="67">
        <v>1</v>
      </c>
    </row>
    <row r="16" spans="1:36" x14ac:dyDescent="0.2">
      <c r="A16" s="85" t="s">
        <v>32</v>
      </c>
      <c r="B16" s="20">
        <v>603663170</v>
      </c>
      <c r="C16" s="29">
        <v>398308044</v>
      </c>
      <c r="D16" s="28">
        <f t="shared" si="2"/>
        <v>1001971214</v>
      </c>
      <c r="E16" s="36">
        <f t="shared" si="10"/>
        <v>5.7489164956675243</v>
      </c>
      <c r="F16" s="8">
        <v>40117266.579999998</v>
      </c>
      <c r="G16" s="8"/>
      <c r="H16" s="8"/>
      <c r="I16" s="8"/>
      <c r="J16" s="8">
        <v>11112402.109999999</v>
      </c>
      <c r="K16" s="8"/>
      <c r="L16" s="8"/>
      <c r="M16" s="8">
        <v>80242440</v>
      </c>
      <c r="N16" s="8"/>
      <c r="O16" s="8">
        <f>SUM(O17:O37)</f>
        <v>343905509.98000002</v>
      </c>
      <c r="P16" s="9">
        <f>SUM(P17:P37)</f>
        <v>73002511</v>
      </c>
      <c r="Q16" s="7"/>
      <c r="R16" s="8"/>
      <c r="S16" s="9">
        <v>9108000</v>
      </c>
      <c r="T16" s="9">
        <v>7149791</v>
      </c>
      <c r="U16" s="9"/>
      <c r="V16" s="43">
        <f t="shared" si="0"/>
        <v>124232179.69</v>
      </c>
      <c r="W16" s="45">
        <f t="shared" si="1"/>
        <v>440405740.98000002</v>
      </c>
      <c r="X16" s="48"/>
      <c r="Y16" s="14">
        <v>53358358</v>
      </c>
      <c r="Z16" s="42">
        <f t="shared" si="3"/>
        <v>617996278.67000008</v>
      </c>
      <c r="AA16" s="42">
        <f t="shared" si="11"/>
        <v>1619967492.6700001</v>
      </c>
      <c r="AB16" s="66">
        <f t="shared" si="4"/>
        <v>6.0502774893283275</v>
      </c>
      <c r="AC16" s="65">
        <f t="shared" si="12"/>
        <v>20.579718270703843</v>
      </c>
      <c r="AD16" s="58">
        <f t="shared" si="5"/>
        <v>13.396254181600209</v>
      </c>
      <c r="AE16" s="69">
        <f t="shared" si="6"/>
        <v>72.955542571861713</v>
      </c>
      <c r="AF16" s="70">
        <f t="shared" si="7"/>
        <v>0</v>
      </c>
      <c r="AG16" s="65">
        <f t="shared" si="8"/>
        <v>61.678047236794178</v>
      </c>
      <c r="AH16" s="67">
        <f t="shared" si="9"/>
        <v>7</v>
      </c>
      <c r="AI16" s="100"/>
      <c r="AJ16" s="67"/>
    </row>
    <row r="17" spans="1:36" x14ac:dyDescent="0.2">
      <c r="A17" s="71" t="s">
        <v>33</v>
      </c>
      <c r="B17" s="19">
        <v>39338731</v>
      </c>
      <c r="C17" s="29">
        <v>30050675</v>
      </c>
      <c r="D17" s="28">
        <f t="shared" si="2"/>
        <v>69389406</v>
      </c>
      <c r="E17" s="36">
        <f t="shared" si="10"/>
        <v>0.39812910311610117</v>
      </c>
      <c r="F17" s="12">
        <v>2609479.39</v>
      </c>
      <c r="G17" s="12"/>
      <c r="H17" s="12"/>
      <c r="I17" s="12"/>
      <c r="J17" s="12">
        <v>724158.47</v>
      </c>
      <c r="K17" s="12"/>
      <c r="L17" s="12"/>
      <c r="M17" s="12">
        <v>4952388</v>
      </c>
      <c r="N17" s="12"/>
      <c r="O17" s="12">
        <v>23868668</v>
      </c>
      <c r="P17" s="13">
        <v>4757332</v>
      </c>
      <c r="Q17" s="11"/>
      <c r="R17" s="12"/>
      <c r="S17" s="13">
        <v>1248000</v>
      </c>
      <c r="T17" s="13"/>
      <c r="U17" s="13"/>
      <c r="V17" s="44">
        <f t="shared" si="0"/>
        <v>8090969.8600000003</v>
      </c>
      <c r="W17" s="46">
        <f t="shared" si="1"/>
        <v>30069056</v>
      </c>
      <c r="X17" s="49"/>
      <c r="Y17" s="14">
        <v>4025665</v>
      </c>
      <c r="Z17" s="42">
        <f t="shared" si="3"/>
        <v>42185690.859999999</v>
      </c>
      <c r="AA17" s="42">
        <f t="shared" si="11"/>
        <v>111575096.86</v>
      </c>
      <c r="AB17" s="66">
        <f t="shared" si="4"/>
        <v>0.4167122488297984</v>
      </c>
      <c r="AC17" s="65">
        <f t="shared" si="12"/>
        <v>20.567439910555326</v>
      </c>
      <c r="AD17" s="58">
        <f t="shared" si="5"/>
        <v>13.396254826222705</v>
      </c>
      <c r="AE17" s="69">
        <f t="shared" si="6"/>
        <v>76.436263284649414</v>
      </c>
      <c r="AF17" s="70">
        <f t="shared" si="7"/>
        <v>0</v>
      </c>
      <c r="AG17" s="65">
        <f t="shared" si="8"/>
        <v>60.795578593078027</v>
      </c>
      <c r="AH17" s="67">
        <f t="shared" si="9"/>
        <v>6</v>
      </c>
      <c r="AI17" s="103">
        <v>136488</v>
      </c>
      <c r="AJ17" s="67">
        <v>1</v>
      </c>
    </row>
    <row r="18" spans="1:36" x14ac:dyDescent="0.2">
      <c r="A18" s="71" t="s">
        <v>34</v>
      </c>
      <c r="B18" s="19">
        <v>21367720</v>
      </c>
      <c r="C18" s="29">
        <v>19123157</v>
      </c>
      <c r="D18" s="28">
        <f t="shared" si="2"/>
        <v>40490877</v>
      </c>
      <c r="E18" s="36">
        <f t="shared" si="10"/>
        <v>0.2323207168597807</v>
      </c>
      <c r="F18" s="12">
        <v>1420492.41</v>
      </c>
      <c r="G18" s="12"/>
      <c r="H18" s="12"/>
      <c r="I18" s="12"/>
      <c r="J18" s="12">
        <v>393343.02</v>
      </c>
      <c r="K18" s="12"/>
      <c r="L18" s="12"/>
      <c r="M18" s="12">
        <v>3135732</v>
      </c>
      <c r="N18" s="12"/>
      <c r="O18" s="12">
        <v>18213955.350000001</v>
      </c>
      <c r="P18" s="13">
        <v>2584052</v>
      </c>
      <c r="Q18" s="11"/>
      <c r="R18" s="12"/>
      <c r="S18" s="13"/>
      <c r="T18" s="13"/>
      <c r="U18" s="13"/>
      <c r="V18" s="44">
        <f t="shared" si="0"/>
        <v>4397887.43</v>
      </c>
      <c r="W18" s="46">
        <f t="shared" si="1"/>
        <v>21349687.350000001</v>
      </c>
      <c r="X18" s="49"/>
      <c r="Y18" s="14">
        <v>2561787</v>
      </c>
      <c r="Z18" s="42">
        <f t="shared" si="3"/>
        <v>28309361.780000001</v>
      </c>
      <c r="AA18" s="42">
        <f t="shared" si="11"/>
        <v>68800238.780000001</v>
      </c>
      <c r="AB18" s="66">
        <f t="shared" si="4"/>
        <v>0.25695610426415105</v>
      </c>
      <c r="AC18" s="65">
        <f t="shared" si="12"/>
        <v>20.581921842854548</v>
      </c>
      <c r="AD18" s="58">
        <f t="shared" si="5"/>
        <v>13.396255649629399</v>
      </c>
      <c r="AE18" s="69">
        <f t="shared" si="6"/>
        <v>99.915607982508206</v>
      </c>
      <c r="AF18" s="70">
        <f t="shared" si="7"/>
        <v>0</v>
      </c>
      <c r="AG18" s="65">
        <f t="shared" si="8"/>
        <v>69.91540780902325</v>
      </c>
      <c r="AH18" s="67">
        <f t="shared" si="9"/>
        <v>5</v>
      </c>
      <c r="AI18" s="103">
        <v>30745</v>
      </c>
      <c r="AJ18" s="67">
        <v>1</v>
      </c>
    </row>
    <row r="19" spans="1:36" x14ac:dyDescent="0.2">
      <c r="A19" s="71" t="s">
        <v>35</v>
      </c>
      <c r="B19" s="19">
        <v>100924057</v>
      </c>
      <c r="C19" s="29">
        <v>40978194</v>
      </c>
      <c r="D19" s="28">
        <f t="shared" si="2"/>
        <v>141902251</v>
      </c>
      <c r="E19" s="36">
        <f t="shared" si="10"/>
        <v>0.81417926997077728</v>
      </c>
      <c r="F19" s="12">
        <v>6715571.3799999999</v>
      </c>
      <c r="G19" s="12"/>
      <c r="H19" s="12"/>
      <c r="I19" s="12"/>
      <c r="J19" s="12">
        <v>1857838.54</v>
      </c>
      <c r="K19" s="12"/>
      <c r="L19" s="12"/>
      <c r="M19" s="12">
        <v>14091823</v>
      </c>
      <c r="N19" s="12"/>
      <c r="O19" s="12">
        <v>1234347</v>
      </c>
      <c r="P19" s="13">
        <v>12205001</v>
      </c>
      <c r="Q19" s="11"/>
      <c r="R19" s="12"/>
      <c r="S19" s="13">
        <v>1364000</v>
      </c>
      <c r="T19" s="13"/>
      <c r="U19" s="13"/>
      <c r="V19" s="44">
        <f t="shared" si="0"/>
        <v>20778410.920000002</v>
      </c>
      <c r="W19" s="46">
        <f t="shared" si="1"/>
        <v>16690170</v>
      </c>
      <c r="X19" s="49"/>
      <c r="Y19" s="14">
        <v>5489543</v>
      </c>
      <c r="Z19" s="42">
        <f t="shared" si="3"/>
        <v>42958123.920000002</v>
      </c>
      <c r="AA19" s="42">
        <f t="shared" si="11"/>
        <v>184860374.92000002</v>
      </c>
      <c r="AB19" s="66">
        <f t="shared" si="4"/>
        <v>0.69041914119143954</v>
      </c>
      <c r="AC19" s="65">
        <f t="shared" si="12"/>
        <v>20.588164544356356</v>
      </c>
      <c r="AD19" s="58">
        <f t="shared" si="5"/>
        <v>13.396254115054459</v>
      </c>
      <c r="AE19" s="69">
        <f t="shared" si="6"/>
        <v>16.537355409721588</v>
      </c>
      <c r="AF19" s="70">
        <f t="shared" si="7"/>
        <v>0</v>
      </c>
      <c r="AG19" s="65">
        <f t="shared" si="8"/>
        <v>30.273039093650461</v>
      </c>
      <c r="AH19" s="67">
        <f t="shared" si="9"/>
        <v>6</v>
      </c>
      <c r="AI19" s="103">
        <v>463340</v>
      </c>
      <c r="AJ19" s="67">
        <v>1</v>
      </c>
    </row>
    <row r="20" spans="1:36" x14ac:dyDescent="0.2">
      <c r="A20" s="71" t="s">
        <v>36</v>
      </c>
      <c r="B20" s="19">
        <v>20522654</v>
      </c>
      <c r="C20" s="29">
        <v>17484029</v>
      </c>
      <c r="D20" s="28">
        <f t="shared" si="2"/>
        <v>38006683</v>
      </c>
      <c r="E20" s="36">
        <f t="shared" si="10"/>
        <v>0.21806738935346948</v>
      </c>
      <c r="F20" s="12">
        <v>1365469.26</v>
      </c>
      <c r="G20" s="12"/>
      <c r="H20" s="12"/>
      <c r="I20" s="12"/>
      <c r="J20" s="12">
        <v>377786.81</v>
      </c>
      <c r="K20" s="12"/>
      <c r="L20" s="12"/>
      <c r="M20" s="12">
        <v>2743730</v>
      </c>
      <c r="N20" s="12"/>
      <c r="O20" s="12">
        <v>1117965.22</v>
      </c>
      <c r="P20" s="13">
        <v>2481856</v>
      </c>
      <c r="Q20" s="11"/>
      <c r="R20" s="12"/>
      <c r="S20" s="13"/>
      <c r="T20" s="13"/>
      <c r="U20" s="13"/>
      <c r="V20" s="44">
        <f t="shared" si="0"/>
        <v>4225112.07</v>
      </c>
      <c r="W20" s="46">
        <f t="shared" si="1"/>
        <v>3861695.2199999997</v>
      </c>
      <c r="X20" s="49"/>
      <c r="Y20" s="14">
        <v>2342205</v>
      </c>
      <c r="Z20" s="42">
        <f t="shared" si="3"/>
        <v>10429012.289999999</v>
      </c>
      <c r="AA20" s="42">
        <f t="shared" si="11"/>
        <v>48435695.289999999</v>
      </c>
      <c r="AB20" s="66">
        <f t="shared" si="4"/>
        <v>0.18089831939161605</v>
      </c>
      <c r="AC20" s="65">
        <f t="shared" si="12"/>
        <v>20.587552029089416</v>
      </c>
      <c r="AD20" s="58">
        <f t="shared" si="5"/>
        <v>13.396254375922162</v>
      </c>
      <c r="AE20" s="69">
        <f t="shared" si="6"/>
        <v>18.816743779824968</v>
      </c>
      <c r="AF20" s="70">
        <f t="shared" si="7"/>
        <v>0</v>
      </c>
      <c r="AG20" s="65">
        <f t="shared" si="8"/>
        <v>27.4399433646972</v>
      </c>
      <c r="AH20" s="67">
        <f t="shared" si="9"/>
        <v>5</v>
      </c>
      <c r="AI20" s="103">
        <v>33912</v>
      </c>
      <c r="AJ20" s="67">
        <v>1</v>
      </c>
    </row>
    <row r="21" spans="1:36" x14ac:dyDescent="0.2">
      <c r="A21" s="71" t="s">
        <v>37</v>
      </c>
      <c r="B21" s="19">
        <v>15599309</v>
      </c>
      <c r="C21" s="29">
        <v>16391278</v>
      </c>
      <c r="D21" s="28">
        <f t="shared" si="2"/>
        <v>31990587</v>
      </c>
      <c r="E21" s="36">
        <f t="shared" si="10"/>
        <v>0.18354939816702864</v>
      </c>
      <c r="F21" s="12">
        <v>1037948.16</v>
      </c>
      <c r="G21" s="12"/>
      <c r="H21" s="12"/>
      <c r="I21" s="12"/>
      <c r="J21" s="12">
        <v>287156.49</v>
      </c>
      <c r="K21" s="12"/>
      <c r="L21" s="12"/>
      <c r="M21" s="12">
        <v>1619706</v>
      </c>
      <c r="N21" s="12"/>
      <c r="O21" s="12">
        <v>1254310</v>
      </c>
      <c r="P21" s="13">
        <v>1886464</v>
      </c>
      <c r="Q21" s="11"/>
      <c r="R21" s="12"/>
      <c r="S21" s="13"/>
      <c r="T21" s="13"/>
      <c r="U21" s="13"/>
      <c r="V21" s="44">
        <f t="shared" si="0"/>
        <v>3211568.65</v>
      </c>
      <c r="W21" s="46">
        <f t="shared" si="1"/>
        <v>2874016</v>
      </c>
      <c r="X21" s="49"/>
      <c r="Y21" s="14">
        <v>2634981</v>
      </c>
      <c r="Z21" s="42">
        <f t="shared" si="3"/>
        <v>8720565.6500000004</v>
      </c>
      <c r="AA21" s="42">
        <f t="shared" si="11"/>
        <v>40711152.649999999</v>
      </c>
      <c r="AB21" s="66">
        <f t="shared" si="4"/>
        <v>0.15204858835589011</v>
      </c>
      <c r="AC21" s="65">
        <f t="shared" si="12"/>
        <v>20.587890463609636</v>
      </c>
      <c r="AD21" s="58">
        <f t="shared" si="5"/>
        <v>16.075506742061236</v>
      </c>
      <c r="AE21" s="69">
        <f t="shared" si="6"/>
        <v>18.423995575701461</v>
      </c>
      <c r="AF21" s="70">
        <f t="shared" si="7"/>
        <v>0</v>
      </c>
      <c r="AG21" s="65">
        <f t="shared" si="8"/>
        <v>27.259786292761685</v>
      </c>
      <c r="AH21" s="67">
        <f t="shared" si="9"/>
        <v>5</v>
      </c>
      <c r="AI21" s="103">
        <v>15091</v>
      </c>
      <c r="AJ21" s="67">
        <v>1</v>
      </c>
    </row>
    <row r="22" spans="1:36" x14ac:dyDescent="0.2">
      <c r="A22" s="71" t="s">
        <v>38</v>
      </c>
      <c r="B22" s="19">
        <v>16772486</v>
      </c>
      <c r="C22" s="29">
        <v>16937653</v>
      </c>
      <c r="D22" s="28">
        <f t="shared" si="2"/>
        <v>33710139</v>
      </c>
      <c r="E22" s="36">
        <f t="shared" si="10"/>
        <v>0.19341551080562794</v>
      </c>
      <c r="F22" s="12">
        <v>1116825.07</v>
      </c>
      <c r="G22" s="12"/>
      <c r="H22" s="12"/>
      <c r="I22" s="12"/>
      <c r="J22" s="12">
        <v>308752.65999999997</v>
      </c>
      <c r="K22" s="12"/>
      <c r="L22" s="12"/>
      <c r="M22" s="12">
        <v>2287823</v>
      </c>
      <c r="N22" s="12"/>
      <c r="O22" s="12">
        <v>1142220</v>
      </c>
      <c r="P22" s="13">
        <v>2028339</v>
      </c>
      <c r="Q22" s="11"/>
      <c r="R22" s="12"/>
      <c r="S22" s="13"/>
      <c r="T22" s="13">
        <v>1738429</v>
      </c>
      <c r="U22" s="13"/>
      <c r="V22" s="44">
        <f t="shared" si="0"/>
        <v>3453916.73</v>
      </c>
      <c r="W22" s="46">
        <f t="shared" si="1"/>
        <v>5168472</v>
      </c>
      <c r="X22" s="49"/>
      <c r="Y22" s="14">
        <v>2269011</v>
      </c>
      <c r="Z22" s="42">
        <f t="shared" si="3"/>
        <v>10891399.73</v>
      </c>
      <c r="AA22" s="42">
        <f t="shared" si="11"/>
        <v>44601538.730000004</v>
      </c>
      <c r="AB22" s="66">
        <f t="shared" si="4"/>
        <v>0.16657845727679393</v>
      </c>
      <c r="AC22" s="65">
        <f t="shared" si="12"/>
        <v>20.592753691969097</v>
      </c>
      <c r="AD22" s="58">
        <f t="shared" si="5"/>
        <v>13.396253896569968</v>
      </c>
      <c r="AE22" s="69">
        <f t="shared" si="6"/>
        <v>30.815181482339586</v>
      </c>
      <c r="AF22" s="70">
        <f t="shared" si="7"/>
        <v>0</v>
      </c>
      <c r="AG22" s="65">
        <f t="shared" si="8"/>
        <v>32.308973065937224</v>
      </c>
      <c r="AH22" s="67">
        <f t="shared" si="9"/>
        <v>6</v>
      </c>
      <c r="AI22" s="103">
        <v>14295</v>
      </c>
      <c r="AJ22" s="67">
        <v>1</v>
      </c>
    </row>
    <row r="23" spans="1:36" x14ac:dyDescent="0.2">
      <c r="A23" s="71" t="s">
        <v>39</v>
      </c>
      <c r="B23" s="19">
        <v>18474485</v>
      </c>
      <c r="C23" s="29">
        <v>7649263</v>
      </c>
      <c r="D23" s="28">
        <f t="shared" si="2"/>
        <v>26123748</v>
      </c>
      <c r="E23" s="36">
        <f t="shared" si="10"/>
        <v>0.14988778490582613</v>
      </c>
      <c r="F23" s="12">
        <v>1223262.43</v>
      </c>
      <c r="G23" s="12"/>
      <c r="H23" s="12"/>
      <c r="I23" s="12"/>
      <c r="J23" s="12">
        <v>340083.53</v>
      </c>
      <c r="K23" s="12"/>
      <c r="L23" s="12"/>
      <c r="M23" s="12">
        <v>1342106</v>
      </c>
      <c r="N23" s="12"/>
      <c r="O23" s="12">
        <v>5662915</v>
      </c>
      <c r="P23" s="13">
        <v>2234166</v>
      </c>
      <c r="Q23" s="11"/>
      <c r="R23" s="12"/>
      <c r="S23" s="13">
        <v>968000</v>
      </c>
      <c r="T23" s="13"/>
      <c r="U23" s="13"/>
      <c r="V23" s="44">
        <f t="shared" si="0"/>
        <v>3797511.96</v>
      </c>
      <c r="W23" s="46">
        <f t="shared" si="1"/>
        <v>7973021</v>
      </c>
      <c r="X23" s="49"/>
      <c r="Y23" s="14">
        <v>1024715</v>
      </c>
      <c r="Z23" s="42">
        <f t="shared" si="3"/>
        <v>12795247.960000001</v>
      </c>
      <c r="AA23" s="42">
        <f t="shared" si="11"/>
        <v>38918995.960000001</v>
      </c>
      <c r="AB23" s="66">
        <f t="shared" si="4"/>
        <v>0.14535521621853639</v>
      </c>
      <c r="AC23" s="65">
        <f t="shared" si="12"/>
        <v>20.555441518396858</v>
      </c>
      <c r="AD23" s="58">
        <f t="shared" si="5"/>
        <v>13.396257913997728</v>
      </c>
      <c r="AE23" s="69">
        <f t="shared" si="6"/>
        <v>43.156932385395322</v>
      </c>
      <c r="AF23" s="70">
        <f t="shared" si="7"/>
        <v>0</v>
      </c>
      <c r="AG23" s="65">
        <f t="shared" si="8"/>
        <v>48.979372944494799</v>
      </c>
      <c r="AH23" s="67">
        <f t="shared" si="9"/>
        <v>6</v>
      </c>
      <c r="AI23" s="103">
        <v>41725</v>
      </c>
      <c r="AJ23" s="67">
        <v>0</v>
      </c>
    </row>
    <row r="24" spans="1:36" x14ac:dyDescent="0.2">
      <c r="A24" s="71" t="s">
        <v>40</v>
      </c>
      <c r="B24" s="19">
        <v>33455070</v>
      </c>
      <c r="C24" s="29">
        <v>17484029</v>
      </c>
      <c r="D24" s="28">
        <f t="shared" si="2"/>
        <v>50939099</v>
      </c>
      <c r="E24" s="36">
        <f t="shared" si="10"/>
        <v>0.29226850275115895</v>
      </c>
      <c r="F24" s="12">
        <v>2226040.58</v>
      </c>
      <c r="G24" s="12"/>
      <c r="H24" s="12"/>
      <c r="I24" s="12"/>
      <c r="J24" s="12">
        <v>615850.38</v>
      </c>
      <c r="K24" s="12"/>
      <c r="L24" s="12"/>
      <c r="M24" s="12">
        <v>3893744</v>
      </c>
      <c r="N24" s="12"/>
      <c r="O24" s="12">
        <v>5125269</v>
      </c>
      <c r="P24" s="13">
        <v>4045806</v>
      </c>
      <c r="Q24" s="11"/>
      <c r="R24" s="12"/>
      <c r="S24" s="13">
        <v>352000</v>
      </c>
      <c r="T24" s="13"/>
      <c r="U24" s="13"/>
      <c r="V24" s="44">
        <f t="shared" si="0"/>
        <v>6887696.96</v>
      </c>
      <c r="W24" s="46">
        <f t="shared" si="1"/>
        <v>9371013</v>
      </c>
      <c r="X24" s="49"/>
      <c r="Y24" s="14">
        <v>2342205</v>
      </c>
      <c r="Z24" s="42">
        <f t="shared" si="3"/>
        <v>18600914.960000001</v>
      </c>
      <c r="AA24" s="42">
        <f t="shared" si="11"/>
        <v>69540013.960000008</v>
      </c>
      <c r="AB24" s="66">
        <f t="shared" si="4"/>
        <v>0.2597190270628924</v>
      </c>
      <c r="AC24" s="65">
        <f t="shared" si="12"/>
        <v>20.587901803822263</v>
      </c>
      <c r="AD24" s="58">
        <f t="shared" si="5"/>
        <v>13.396254375922162</v>
      </c>
      <c r="AE24" s="69">
        <f t="shared" si="6"/>
        <v>28.010740972892901</v>
      </c>
      <c r="AF24" s="70">
        <f t="shared" si="7"/>
        <v>0</v>
      </c>
      <c r="AG24" s="65">
        <f t="shared" si="8"/>
        <v>36.515987375434342</v>
      </c>
      <c r="AH24" s="67">
        <f t="shared" si="9"/>
        <v>6</v>
      </c>
      <c r="AI24" s="103">
        <v>81505</v>
      </c>
      <c r="AJ24" s="67">
        <v>0</v>
      </c>
    </row>
    <row r="25" spans="1:36" x14ac:dyDescent="0.2">
      <c r="A25" s="71" t="s">
        <v>41</v>
      </c>
      <c r="B25" s="19">
        <v>29198542</v>
      </c>
      <c r="C25" s="29">
        <v>16391278</v>
      </c>
      <c r="D25" s="28">
        <f t="shared" si="2"/>
        <v>45589820</v>
      </c>
      <c r="E25" s="36">
        <f t="shared" si="10"/>
        <v>0.26157644508189754</v>
      </c>
      <c r="F25" s="12">
        <v>1941396.18</v>
      </c>
      <c r="G25" s="12"/>
      <c r="H25" s="12"/>
      <c r="I25" s="12"/>
      <c r="J25" s="12">
        <v>537495.01</v>
      </c>
      <c r="K25" s="12"/>
      <c r="L25" s="12"/>
      <c r="M25" s="12">
        <v>3677255</v>
      </c>
      <c r="N25" s="12"/>
      <c r="O25" s="12">
        <v>19317283</v>
      </c>
      <c r="P25" s="13">
        <v>3531053</v>
      </c>
      <c r="Q25" s="11"/>
      <c r="R25" s="12"/>
      <c r="S25" s="13">
        <v>480000</v>
      </c>
      <c r="T25" s="13"/>
      <c r="U25" s="13"/>
      <c r="V25" s="44">
        <f t="shared" si="0"/>
        <v>6009944.1899999995</v>
      </c>
      <c r="W25" s="46">
        <f t="shared" si="1"/>
        <v>23474538</v>
      </c>
      <c r="X25" s="49"/>
      <c r="Y25" s="14">
        <v>2195817</v>
      </c>
      <c r="Z25" s="42">
        <f t="shared" si="3"/>
        <v>31680299.189999998</v>
      </c>
      <c r="AA25" s="42">
        <f t="shared" si="11"/>
        <v>77270119.189999998</v>
      </c>
      <c r="AB25" s="66">
        <f t="shared" si="4"/>
        <v>0.28858953333837567</v>
      </c>
      <c r="AC25" s="65">
        <f t="shared" si="12"/>
        <v>20.58302839230808</v>
      </c>
      <c r="AD25" s="58">
        <f t="shared" si="5"/>
        <v>13.39625256798158</v>
      </c>
      <c r="AE25" s="69">
        <f t="shared" si="6"/>
        <v>80.396267731450422</v>
      </c>
      <c r="AF25" s="70">
        <f t="shared" si="7"/>
        <v>0</v>
      </c>
      <c r="AG25" s="65">
        <f t="shared" si="8"/>
        <v>69.489853633991089</v>
      </c>
      <c r="AH25" s="67">
        <f t="shared" si="9"/>
        <v>6</v>
      </c>
      <c r="AI25" s="103">
        <v>79430</v>
      </c>
      <c r="AJ25" s="67">
        <v>1</v>
      </c>
    </row>
    <row r="26" spans="1:36" x14ac:dyDescent="0.2">
      <c r="A26" s="71" t="s">
        <v>42</v>
      </c>
      <c r="B26" s="19">
        <v>19273595</v>
      </c>
      <c r="C26" s="29">
        <v>16391278</v>
      </c>
      <c r="D26" s="28">
        <f t="shared" si="2"/>
        <v>35664873</v>
      </c>
      <c r="E26" s="36">
        <f t="shared" si="10"/>
        <v>0.20463100520329647</v>
      </c>
      <c r="F26" s="12">
        <v>1281984.78</v>
      </c>
      <c r="G26" s="12"/>
      <c r="H26" s="12"/>
      <c r="I26" s="12"/>
      <c r="J26" s="12">
        <v>354793.78</v>
      </c>
      <c r="K26" s="12"/>
      <c r="L26" s="12"/>
      <c r="M26" s="12">
        <v>2143712</v>
      </c>
      <c r="N26" s="12"/>
      <c r="O26" s="12">
        <v>13271996</v>
      </c>
      <c r="P26" s="13">
        <v>2330804</v>
      </c>
      <c r="Q26" s="11"/>
      <c r="R26" s="12"/>
      <c r="S26" s="13">
        <v>964000</v>
      </c>
      <c r="T26" s="13"/>
      <c r="U26" s="13"/>
      <c r="V26" s="44">
        <f t="shared" si="0"/>
        <v>3967582.56</v>
      </c>
      <c r="W26" s="46">
        <f t="shared" si="1"/>
        <v>16379708</v>
      </c>
      <c r="X26" s="49"/>
      <c r="Y26" s="14">
        <v>2195817</v>
      </c>
      <c r="Z26" s="42">
        <f t="shared" si="3"/>
        <v>22543107.559999999</v>
      </c>
      <c r="AA26" s="42">
        <f t="shared" si="11"/>
        <v>58207980.560000002</v>
      </c>
      <c r="AB26" s="66">
        <f t="shared" si="4"/>
        <v>0.2173959885460304</v>
      </c>
      <c r="AC26" s="65">
        <f t="shared" si="12"/>
        <v>20.585586446119677</v>
      </c>
      <c r="AD26" s="58">
        <f t="shared" si="5"/>
        <v>13.39625256798158</v>
      </c>
      <c r="AE26" s="69">
        <f t="shared" si="6"/>
        <v>84.985224603920557</v>
      </c>
      <c r="AF26" s="70">
        <f t="shared" si="7"/>
        <v>0</v>
      </c>
      <c r="AG26" s="65">
        <f t="shared" si="8"/>
        <v>63.208153187591606</v>
      </c>
      <c r="AH26" s="67">
        <f t="shared" si="9"/>
        <v>6</v>
      </c>
      <c r="AI26" s="103">
        <v>33839</v>
      </c>
      <c r="AJ26" s="67">
        <v>1</v>
      </c>
    </row>
    <row r="27" spans="1:36" x14ac:dyDescent="0.2">
      <c r="A27" s="71" t="s">
        <v>43</v>
      </c>
      <c r="B27" s="19">
        <v>23323162</v>
      </c>
      <c r="C27" s="29">
        <v>19669533</v>
      </c>
      <c r="D27" s="28">
        <f t="shared" si="2"/>
        <v>42992695</v>
      </c>
      <c r="E27" s="36">
        <f t="shared" si="10"/>
        <v>0.24667516394208774</v>
      </c>
      <c r="F27" s="12">
        <v>1551532.66</v>
      </c>
      <c r="G27" s="12"/>
      <c r="H27" s="12"/>
      <c r="I27" s="12"/>
      <c r="J27" s="12">
        <v>429339.35</v>
      </c>
      <c r="K27" s="12"/>
      <c r="L27" s="12"/>
      <c r="M27" s="12">
        <v>4396302</v>
      </c>
      <c r="N27" s="12"/>
      <c r="O27" s="12">
        <v>161152549.58000001</v>
      </c>
      <c r="P27" s="13">
        <v>2820529</v>
      </c>
      <c r="Q27" s="11"/>
      <c r="R27" s="12"/>
      <c r="S27" s="13"/>
      <c r="T27" s="13"/>
      <c r="U27" s="13"/>
      <c r="V27" s="44">
        <f t="shared" si="0"/>
        <v>4801401.01</v>
      </c>
      <c r="W27" s="46">
        <f t="shared" si="1"/>
        <v>165548851.58000001</v>
      </c>
      <c r="X27" s="49"/>
      <c r="Y27" s="14">
        <v>2634981</v>
      </c>
      <c r="Z27" s="42">
        <f t="shared" si="3"/>
        <v>172985233.59</v>
      </c>
      <c r="AA27" s="42">
        <f t="shared" si="11"/>
        <v>215977928.59</v>
      </c>
      <c r="AB27" s="66">
        <f t="shared" si="4"/>
        <v>0.80663742047447884</v>
      </c>
      <c r="AC27" s="65">
        <f t="shared" si="12"/>
        <v>20.586406808819486</v>
      </c>
      <c r="AD27" s="58">
        <f t="shared" si="5"/>
        <v>13.396256027024128</v>
      </c>
      <c r="AE27" s="69">
        <f t="shared" si="6"/>
        <v>709.80449211817859</v>
      </c>
      <c r="AF27" s="70">
        <f t="shared" si="7"/>
        <v>0</v>
      </c>
      <c r="AG27" s="65">
        <f t="shared" si="8"/>
        <v>402.35959525217015</v>
      </c>
      <c r="AH27" s="67">
        <f t="shared" si="9"/>
        <v>5</v>
      </c>
      <c r="AI27" s="103">
        <v>33950</v>
      </c>
      <c r="AJ27" s="67">
        <v>1</v>
      </c>
    </row>
    <row r="28" spans="1:36" x14ac:dyDescent="0.2">
      <c r="A28" s="71" t="s">
        <v>44</v>
      </c>
      <c r="B28" s="19">
        <v>17229396</v>
      </c>
      <c r="C28" s="29">
        <v>16391278</v>
      </c>
      <c r="D28" s="28">
        <f t="shared" si="2"/>
        <v>33620674</v>
      </c>
      <c r="E28" s="36">
        <f t="shared" si="10"/>
        <v>0.19290219584497989</v>
      </c>
      <c r="F28" s="12">
        <v>1146866.8</v>
      </c>
      <c r="G28" s="12"/>
      <c r="H28" s="12"/>
      <c r="I28" s="12"/>
      <c r="J28" s="12">
        <v>317163.59000000003</v>
      </c>
      <c r="K28" s="12"/>
      <c r="L28" s="12"/>
      <c r="M28" s="12">
        <v>2423103</v>
      </c>
      <c r="N28" s="12"/>
      <c r="O28" s="12">
        <v>2428591</v>
      </c>
      <c r="P28" s="13">
        <v>2083594</v>
      </c>
      <c r="Q28" s="11"/>
      <c r="R28" s="12"/>
      <c r="S28" s="13">
        <v>144000</v>
      </c>
      <c r="T28" s="13"/>
      <c r="U28" s="13"/>
      <c r="V28" s="44">
        <f t="shared" si="0"/>
        <v>3547624.39</v>
      </c>
      <c r="W28" s="46">
        <f t="shared" si="1"/>
        <v>4995694</v>
      </c>
      <c r="X28" s="49"/>
      <c r="Y28" s="14">
        <v>2195817</v>
      </c>
      <c r="Z28" s="42">
        <f t="shared" si="3"/>
        <v>10739135.390000001</v>
      </c>
      <c r="AA28" s="42">
        <f t="shared" si="11"/>
        <v>44359809.390000001</v>
      </c>
      <c r="AB28" s="66">
        <f t="shared" si="4"/>
        <v>0.1656756431209977</v>
      </c>
      <c r="AC28" s="65">
        <f t="shared" si="12"/>
        <v>20.590532541013047</v>
      </c>
      <c r="AD28" s="58">
        <f t="shared" si="5"/>
        <v>13.39625256798158</v>
      </c>
      <c r="AE28" s="69">
        <f t="shared" si="6"/>
        <v>28.99517777640029</v>
      </c>
      <c r="AF28" s="70">
        <f t="shared" si="7"/>
        <v>0</v>
      </c>
      <c r="AG28" s="65">
        <f t="shared" si="8"/>
        <v>31.942058597635491</v>
      </c>
      <c r="AH28" s="67">
        <f t="shared" si="9"/>
        <v>6</v>
      </c>
      <c r="AI28" s="103">
        <v>16756</v>
      </c>
      <c r="AJ28" s="67">
        <v>1</v>
      </c>
    </row>
    <row r="29" spans="1:36" x14ac:dyDescent="0.2">
      <c r="A29" s="71" t="s">
        <v>45</v>
      </c>
      <c r="B29" s="19">
        <v>25323035</v>
      </c>
      <c r="C29" s="29">
        <v>19669533</v>
      </c>
      <c r="D29" s="28">
        <f t="shared" si="2"/>
        <v>44992568</v>
      </c>
      <c r="E29" s="36">
        <f t="shared" si="10"/>
        <v>0.25814964815710045</v>
      </c>
      <c r="F29" s="12">
        <v>1682427.65</v>
      </c>
      <c r="G29" s="12"/>
      <c r="H29" s="12"/>
      <c r="I29" s="12"/>
      <c r="J29" s="12">
        <v>466153.58</v>
      </c>
      <c r="K29" s="12"/>
      <c r="L29" s="12"/>
      <c r="M29" s="12">
        <v>4449768</v>
      </c>
      <c r="N29" s="12"/>
      <c r="O29" s="12">
        <v>7707491.5599999996</v>
      </c>
      <c r="P29" s="13">
        <v>3062379</v>
      </c>
      <c r="Q29" s="11"/>
      <c r="R29" s="12"/>
      <c r="S29" s="13">
        <v>404000</v>
      </c>
      <c r="T29" s="13"/>
      <c r="U29" s="13"/>
      <c r="V29" s="44">
        <f t="shared" si="0"/>
        <v>5210960.2300000004</v>
      </c>
      <c r="W29" s="46">
        <f t="shared" si="1"/>
        <v>12561259.559999999</v>
      </c>
      <c r="X29" s="49"/>
      <c r="Y29" s="14">
        <v>2195817</v>
      </c>
      <c r="Z29" s="42">
        <f t="shared" si="3"/>
        <v>19968036.789999999</v>
      </c>
      <c r="AA29" s="42">
        <f t="shared" si="11"/>
        <v>64960604.789999999</v>
      </c>
      <c r="AB29" s="66">
        <f t="shared" si="4"/>
        <v>0.2426157849663432</v>
      </c>
      <c r="AC29" s="65">
        <f t="shared" si="12"/>
        <v>20.577945060692766</v>
      </c>
      <c r="AD29" s="58">
        <f t="shared" si="5"/>
        <v>11.163544147184378</v>
      </c>
      <c r="AE29" s="69">
        <f t="shared" si="6"/>
        <v>49.604084028632421</v>
      </c>
      <c r="AF29" s="70">
        <f t="shared" si="7"/>
        <v>0</v>
      </c>
      <c r="AG29" s="65">
        <f t="shared" si="8"/>
        <v>44.380744815454854</v>
      </c>
      <c r="AH29" s="67">
        <f t="shared" si="9"/>
        <v>6</v>
      </c>
      <c r="AI29" s="103">
        <v>44516</v>
      </c>
      <c r="AJ29" s="67">
        <v>1</v>
      </c>
    </row>
    <row r="30" spans="1:36" x14ac:dyDescent="0.2">
      <c r="A30" s="71" t="s">
        <v>46</v>
      </c>
      <c r="B30" s="19">
        <v>22914917</v>
      </c>
      <c r="C30" s="29">
        <v>21855037</v>
      </c>
      <c r="D30" s="28">
        <f t="shared" si="2"/>
        <v>44769954</v>
      </c>
      <c r="E30" s="36">
        <f t="shared" si="10"/>
        <v>0.2568723766358384</v>
      </c>
      <c r="F30" s="12">
        <v>1523435.88</v>
      </c>
      <c r="G30" s="12"/>
      <c r="H30" s="12"/>
      <c r="I30" s="12"/>
      <c r="J30" s="12">
        <v>421824.27</v>
      </c>
      <c r="K30" s="12"/>
      <c r="L30" s="12"/>
      <c r="M30" s="12">
        <v>5270683</v>
      </c>
      <c r="N30" s="12"/>
      <c r="O30" s="12">
        <v>2497376</v>
      </c>
      <c r="P30" s="13">
        <v>2771159</v>
      </c>
      <c r="Q30" s="11"/>
      <c r="R30" s="12"/>
      <c r="S30" s="13">
        <v>192000</v>
      </c>
      <c r="T30" s="13">
        <v>3080530</v>
      </c>
      <c r="U30" s="13"/>
      <c r="V30" s="44">
        <f t="shared" si="0"/>
        <v>4716419.1500000004</v>
      </c>
      <c r="W30" s="46">
        <f t="shared" si="1"/>
        <v>11040589</v>
      </c>
      <c r="X30" s="49"/>
      <c r="Y30" s="14">
        <v>2927756</v>
      </c>
      <c r="Z30" s="42">
        <f t="shared" si="3"/>
        <v>18684764.149999999</v>
      </c>
      <c r="AA30" s="42">
        <f t="shared" si="11"/>
        <v>63454718.149999999</v>
      </c>
      <c r="AB30" s="66">
        <f t="shared" si="4"/>
        <v>0.23699157825806191</v>
      </c>
      <c r="AC30" s="65">
        <f t="shared" si="12"/>
        <v>20.582309549713841</v>
      </c>
      <c r="AD30" s="58">
        <f t="shared" si="5"/>
        <v>13.396252772301414</v>
      </c>
      <c r="AE30" s="69">
        <f t="shared" si="6"/>
        <v>48.180794196199791</v>
      </c>
      <c r="AF30" s="70">
        <f t="shared" si="7"/>
        <v>0</v>
      </c>
      <c r="AG30" s="65">
        <f t="shared" si="8"/>
        <v>41.735053268091363</v>
      </c>
      <c r="AH30" s="67">
        <f t="shared" si="9"/>
        <v>7</v>
      </c>
      <c r="AI30" s="103">
        <v>18422</v>
      </c>
      <c r="AJ30" s="67">
        <v>1</v>
      </c>
    </row>
    <row r="31" spans="1:36" x14ac:dyDescent="0.2">
      <c r="A31" s="71" t="s">
        <v>47</v>
      </c>
      <c r="B31" s="19">
        <v>19540931</v>
      </c>
      <c r="C31" s="29">
        <v>16391278</v>
      </c>
      <c r="D31" s="28">
        <f t="shared" si="2"/>
        <v>35932209</v>
      </c>
      <c r="E31" s="36">
        <f t="shared" si="10"/>
        <v>0.20616487396001487</v>
      </c>
      <c r="F31" s="12">
        <v>1298640.29</v>
      </c>
      <c r="G31" s="12"/>
      <c r="H31" s="12"/>
      <c r="I31" s="12"/>
      <c r="J31" s="12">
        <v>359714.98</v>
      </c>
      <c r="K31" s="12"/>
      <c r="L31" s="12"/>
      <c r="M31" s="12">
        <v>2287188</v>
      </c>
      <c r="N31" s="12"/>
      <c r="O31" s="12">
        <v>4950303</v>
      </c>
      <c r="P31" s="13">
        <v>2363134</v>
      </c>
      <c r="Q31" s="11"/>
      <c r="R31" s="12"/>
      <c r="S31" s="13">
        <v>536000</v>
      </c>
      <c r="T31" s="13"/>
      <c r="U31" s="13"/>
      <c r="V31" s="44">
        <f t="shared" si="0"/>
        <v>4021489.27</v>
      </c>
      <c r="W31" s="46">
        <f t="shared" si="1"/>
        <v>7773491</v>
      </c>
      <c r="X31" s="49"/>
      <c r="Y31" s="14">
        <v>2195817</v>
      </c>
      <c r="Z31" s="42">
        <f t="shared" si="3"/>
        <v>13990797.27</v>
      </c>
      <c r="AA31" s="42">
        <f t="shared" si="11"/>
        <v>49923006.269999996</v>
      </c>
      <c r="AB31" s="66">
        <f t="shared" si="4"/>
        <v>0.18645314946236854</v>
      </c>
      <c r="AC31" s="65">
        <f t="shared" si="12"/>
        <v>20.579824318503555</v>
      </c>
      <c r="AD31" s="58">
        <f t="shared" si="5"/>
        <v>13.39625256798158</v>
      </c>
      <c r="AE31" s="69">
        <f t="shared" si="6"/>
        <v>39.78055600319145</v>
      </c>
      <c r="AF31" s="70">
        <f t="shared" si="7"/>
        <v>0</v>
      </c>
      <c r="AG31" s="65">
        <f t="shared" si="8"/>
        <v>38.936646700457516</v>
      </c>
      <c r="AH31" s="67">
        <f t="shared" si="9"/>
        <v>6</v>
      </c>
      <c r="AI31" s="103">
        <v>39086</v>
      </c>
      <c r="AJ31" s="67">
        <v>1</v>
      </c>
    </row>
    <row r="32" spans="1:36" x14ac:dyDescent="0.2">
      <c r="A32" s="71" t="s">
        <v>48</v>
      </c>
      <c r="B32" s="19">
        <v>18453611</v>
      </c>
      <c r="C32" s="29">
        <v>17484029</v>
      </c>
      <c r="D32" s="28">
        <f t="shared" si="2"/>
        <v>35937640</v>
      </c>
      <c r="E32" s="36">
        <f t="shared" si="10"/>
        <v>0.20619603490062044</v>
      </c>
      <c r="F32" s="12">
        <v>1223114.5900000001</v>
      </c>
      <c r="G32" s="12"/>
      <c r="H32" s="12"/>
      <c r="I32" s="12"/>
      <c r="J32" s="12">
        <v>339699.28</v>
      </c>
      <c r="K32" s="12"/>
      <c r="L32" s="12"/>
      <c r="M32" s="12">
        <v>1923236</v>
      </c>
      <c r="N32" s="12"/>
      <c r="O32" s="12">
        <v>616373</v>
      </c>
      <c r="P32" s="13">
        <v>2231642</v>
      </c>
      <c r="Q32" s="11"/>
      <c r="R32" s="12"/>
      <c r="S32" s="13"/>
      <c r="T32" s="13"/>
      <c r="U32" s="13"/>
      <c r="V32" s="44">
        <f t="shared" si="0"/>
        <v>3794455.87</v>
      </c>
      <c r="W32" s="46">
        <f t="shared" si="1"/>
        <v>2539609</v>
      </c>
      <c r="X32" s="49"/>
      <c r="Y32" s="14">
        <v>2342205</v>
      </c>
      <c r="Z32" s="42">
        <f t="shared" si="3"/>
        <v>8676269.870000001</v>
      </c>
      <c r="AA32" s="42">
        <f t="shared" si="11"/>
        <v>44613909.870000005</v>
      </c>
      <c r="AB32" s="66">
        <f t="shared" si="4"/>
        <v>0.1666246611853279</v>
      </c>
      <c r="AC32" s="65">
        <f t="shared" si="12"/>
        <v>20.562132094363538</v>
      </c>
      <c r="AD32" s="58">
        <f t="shared" si="5"/>
        <v>13.396254375922162</v>
      </c>
      <c r="AE32" s="69">
        <f t="shared" si="6"/>
        <v>13.762124930453989</v>
      </c>
      <c r="AF32" s="70">
        <f t="shared" si="7"/>
        <v>0</v>
      </c>
      <c r="AG32" s="65">
        <f t="shared" si="8"/>
        <v>24.142569935031908</v>
      </c>
      <c r="AH32" s="67">
        <f t="shared" si="9"/>
        <v>5</v>
      </c>
      <c r="AI32" s="103">
        <v>26237</v>
      </c>
      <c r="AJ32" s="67">
        <v>1</v>
      </c>
    </row>
    <row r="33" spans="1:36" x14ac:dyDescent="0.2">
      <c r="A33" s="71" t="s">
        <v>49</v>
      </c>
      <c r="B33" s="19">
        <v>51876086</v>
      </c>
      <c r="C33" s="29">
        <v>20762285</v>
      </c>
      <c r="D33" s="28">
        <f t="shared" si="2"/>
        <v>72638371</v>
      </c>
      <c r="E33" s="36">
        <f t="shared" si="10"/>
        <v>0.41677038564135588</v>
      </c>
      <c r="F33" s="12">
        <v>3435661.13</v>
      </c>
      <c r="G33" s="12"/>
      <c r="H33" s="12"/>
      <c r="I33" s="12"/>
      <c r="J33" s="12">
        <v>954949.64</v>
      </c>
      <c r="K33" s="12"/>
      <c r="L33" s="12"/>
      <c r="M33" s="12">
        <v>6491088</v>
      </c>
      <c r="N33" s="12"/>
      <c r="O33" s="12">
        <v>11726494</v>
      </c>
      <c r="P33" s="13">
        <v>6273506</v>
      </c>
      <c r="Q33" s="11"/>
      <c r="R33" s="12"/>
      <c r="S33" s="13">
        <v>816000</v>
      </c>
      <c r="T33" s="13"/>
      <c r="U33" s="13"/>
      <c r="V33" s="44">
        <f t="shared" si="0"/>
        <v>10664116.77</v>
      </c>
      <c r="W33" s="46">
        <f t="shared" si="1"/>
        <v>19033582</v>
      </c>
      <c r="X33" s="49"/>
      <c r="Y33" s="14">
        <v>2781369</v>
      </c>
      <c r="Z33" s="42">
        <f t="shared" si="3"/>
        <v>32479067.77</v>
      </c>
      <c r="AA33" s="42">
        <f t="shared" si="11"/>
        <v>105117438.77</v>
      </c>
      <c r="AB33" s="66">
        <f t="shared" si="4"/>
        <v>0.3925940961184064</v>
      </c>
      <c r="AC33" s="65">
        <f t="shared" si="12"/>
        <v>20.556903175000517</v>
      </c>
      <c r="AD33" s="58">
        <f t="shared" si="5"/>
        <v>13.396256722224939</v>
      </c>
      <c r="AE33" s="69">
        <f t="shared" si="6"/>
        <v>36.690474296769423</v>
      </c>
      <c r="AF33" s="70">
        <f t="shared" si="7"/>
        <v>0</v>
      </c>
      <c r="AG33" s="65">
        <f t="shared" si="8"/>
        <v>44.713375758385332</v>
      </c>
      <c r="AH33" s="67">
        <f t="shared" si="9"/>
        <v>6</v>
      </c>
      <c r="AI33" s="103">
        <v>202579</v>
      </c>
      <c r="AJ33" s="67">
        <v>1</v>
      </c>
    </row>
    <row r="34" spans="1:36" x14ac:dyDescent="0.2">
      <c r="A34" s="71" t="s">
        <v>50</v>
      </c>
      <c r="B34" s="19">
        <v>63706513</v>
      </c>
      <c r="C34" s="29">
        <v>21855037</v>
      </c>
      <c r="D34" s="28">
        <f t="shared" si="2"/>
        <v>85561550</v>
      </c>
      <c r="E34" s="36">
        <f t="shared" si="10"/>
        <v>0.49091850076830817</v>
      </c>
      <c r="F34" s="12">
        <v>4234788.99</v>
      </c>
      <c r="G34" s="12"/>
      <c r="H34" s="12"/>
      <c r="I34" s="12"/>
      <c r="J34" s="12">
        <v>1172727.49</v>
      </c>
      <c r="K34" s="12"/>
      <c r="L34" s="12"/>
      <c r="M34" s="12">
        <v>8324772</v>
      </c>
      <c r="N34" s="12"/>
      <c r="O34" s="12">
        <v>53931950.409999996</v>
      </c>
      <c r="P34" s="13">
        <v>7704189</v>
      </c>
      <c r="Q34" s="11"/>
      <c r="R34" s="12"/>
      <c r="S34" s="13">
        <v>1640000</v>
      </c>
      <c r="T34" s="13"/>
      <c r="U34" s="13"/>
      <c r="V34" s="44">
        <f t="shared" si="0"/>
        <v>13111705.48</v>
      </c>
      <c r="W34" s="46">
        <f t="shared" si="1"/>
        <v>63896722.409999996</v>
      </c>
      <c r="X34" s="49"/>
      <c r="Y34" s="14">
        <v>2927756</v>
      </c>
      <c r="Z34" s="42">
        <f t="shared" si="3"/>
        <v>79936183.890000001</v>
      </c>
      <c r="AA34" s="42">
        <f t="shared" si="11"/>
        <v>165497733.88999999</v>
      </c>
      <c r="AB34" s="66">
        <f t="shared" si="4"/>
        <v>0.61810327578807212</v>
      </c>
      <c r="AC34" s="65">
        <f t="shared" si="12"/>
        <v>20.581420741078706</v>
      </c>
      <c r="AD34" s="58">
        <f t="shared" si="5"/>
        <v>13.396252772301414</v>
      </c>
      <c r="AE34" s="69">
        <f t="shared" si="6"/>
        <v>100.29857137212956</v>
      </c>
      <c r="AF34" s="70">
        <f t="shared" si="7"/>
        <v>0</v>
      </c>
      <c r="AG34" s="65">
        <f t="shared" si="8"/>
        <v>93.425357406451852</v>
      </c>
      <c r="AH34" s="67">
        <f t="shared" si="9"/>
        <v>6</v>
      </c>
      <c r="AI34" s="103">
        <v>268391</v>
      </c>
      <c r="AJ34" s="67">
        <v>1</v>
      </c>
    </row>
    <row r="35" spans="1:36" x14ac:dyDescent="0.2">
      <c r="A35" s="71" t="s">
        <v>51</v>
      </c>
      <c r="B35" s="19">
        <v>14826164</v>
      </c>
      <c r="C35" s="29">
        <v>14752150</v>
      </c>
      <c r="D35" s="28">
        <f t="shared" si="2"/>
        <v>29578314</v>
      </c>
      <c r="E35" s="36">
        <f t="shared" si="10"/>
        <v>0.16970872505388529</v>
      </c>
      <c r="F35" s="12">
        <v>985709.63</v>
      </c>
      <c r="G35" s="12"/>
      <c r="H35" s="12"/>
      <c r="I35" s="12"/>
      <c r="J35" s="12">
        <v>272924.21000000002</v>
      </c>
      <c r="K35" s="12"/>
      <c r="L35" s="12"/>
      <c r="M35" s="12">
        <v>1500424</v>
      </c>
      <c r="N35" s="12"/>
      <c r="O35" s="12">
        <v>760135</v>
      </c>
      <c r="P35" s="13">
        <v>1792965</v>
      </c>
      <c r="Q35" s="11"/>
      <c r="R35" s="12"/>
      <c r="S35" s="13"/>
      <c r="T35" s="13">
        <v>525602</v>
      </c>
      <c r="U35" s="13"/>
      <c r="V35" s="44">
        <f t="shared" si="0"/>
        <v>3051598.84</v>
      </c>
      <c r="W35" s="46">
        <f t="shared" si="1"/>
        <v>2786161</v>
      </c>
      <c r="X35" s="49"/>
      <c r="Y35" s="14">
        <v>1976236</v>
      </c>
      <c r="Z35" s="42">
        <f t="shared" si="3"/>
        <v>7813995.8399999999</v>
      </c>
      <c r="AA35" s="42">
        <f t="shared" si="11"/>
        <v>37392309.840000004</v>
      </c>
      <c r="AB35" s="66">
        <f t="shared" si="4"/>
        <v>0.13965332731835731</v>
      </c>
      <c r="AC35" s="65">
        <f t="shared" si="12"/>
        <v>20.582524515444454</v>
      </c>
      <c r="AD35" s="58">
        <f t="shared" si="5"/>
        <v>13.396257494670269</v>
      </c>
      <c r="AE35" s="69">
        <f t="shared" si="6"/>
        <v>18.792190616534391</v>
      </c>
      <c r="AF35" s="70">
        <f t="shared" si="7"/>
        <v>0</v>
      </c>
      <c r="AG35" s="65">
        <f t="shared" si="8"/>
        <v>26.417989341786015</v>
      </c>
      <c r="AH35" s="67">
        <f t="shared" si="9"/>
        <v>6</v>
      </c>
      <c r="AI35" s="103">
        <v>9710</v>
      </c>
      <c r="AJ35" s="67">
        <v>1</v>
      </c>
    </row>
    <row r="36" spans="1:36" x14ac:dyDescent="0.2">
      <c r="A36" s="71" t="s">
        <v>52</v>
      </c>
      <c r="B36" s="19">
        <v>15575535</v>
      </c>
      <c r="C36" s="29">
        <v>15298526</v>
      </c>
      <c r="D36" s="28">
        <f t="shared" si="2"/>
        <v>30874061</v>
      </c>
      <c r="E36" s="36">
        <f t="shared" si="10"/>
        <v>0.17714321139284284</v>
      </c>
      <c r="F36" s="12">
        <v>1035679.87</v>
      </c>
      <c r="G36" s="12"/>
      <c r="H36" s="12"/>
      <c r="I36" s="12"/>
      <c r="J36" s="12">
        <v>286718.84000000003</v>
      </c>
      <c r="K36" s="12"/>
      <c r="L36" s="12"/>
      <c r="M36" s="12">
        <v>1903374</v>
      </c>
      <c r="N36" s="12"/>
      <c r="O36" s="12">
        <v>6521639.8600000003</v>
      </c>
      <c r="P36" s="13">
        <v>1883591</v>
      </c>
      <c r="Q36" s="11"/>
      <c r="R36" s="12"/>
      <c r="S36" s="13"/>
      <c r="T36" s="13"/>
      <c r="U36" s="13"/>
      <c r="V36" s="44">
        <f t="shared" si="0"/>
        <v>3205989.71</v>
      </c>
      <c r="W36" s="46">
        <f t="shared" si="1"/>
        <v>8425013.8599999994</v>
      </c>
      <c r="X36" s="49"/>
      <c r="Y36" s="14">
        <v>2049429</v>
      </c>
      <c r="Z36" s="42">
        <f t="shared" si="3"/>
        <v>13680432.57</v>
      </c>
      <c r="AA36" s="42">
        <f t="shared" si="11"/>
        <v>44554493.57</v>
      </c>
      <c r="AB36" s="66">
        <f t="shared" si="4"/>
        <v>0.16640275234825816</v>
      </c>
      <c r="AC36" s="65">
        <f t="shared" si="12"/>
        <v>20.583496554050953</v>
      </c>
      <c r="AD36" s="58">
        <f t="shared" si="5"/>
        <v>13.396251377420281</v>
      </c>
      <c r="AE36" s="69">
        <f t="shared" si="6"/>
        <v>54.091328869281206</v>
      </c>
      <c r="AF36" s="70">
        <f t="shared" si="7"/>
        <v>0</v>
      </c>
      <c r="AG36" s="65">
        <f t="shared" si="8"/>
        <v>44.310440955596995</v>
      </c>
      <c r="AH36" s="67">
        <f t="shared" si="9"/>
        <v>5</v>
      </c>
      <c r="AI36" s="103">
        <v>10446</v>
      </c>
      <c r="AJ36" s="67">
        <v>1</v>
      </c>
    </row>
    <row r="37" spans="1:36" x14ac:dyDescent="0.2">
      <c r="A37" s="71" t="s">
        <v>53</v>
      </c>
      <c r="B37" s="19">
        <v>15967171</v>
      </c>
      <c r="C37" s="29">
        <v>15298526</v>
      </c>
      <c r="D37" s="28">
        <f t="shared" si="2"/>
        <v>31265697</v>
      </c>
      <c r="E37" s="36">
        <f t="shared" si="10"/>
        <v>0.17939026463073882</v>
      </c>
      <c r="F37" s="12">
        <v>1060939.45</v>
      </c>
      <c r="G37" s="12"/>
      <c r="H37" s="12"/>
      <c r="I37" s="12"/>
      <c r="J37" s="12">
        <v>293928.19</v>
      </c>
      <c r="K37" s="12"/>
      <c r="L37" s="12"/>
      <c r="M37" s="12">
        <v>1384483</v>
      </c>
      <c r="N37" s="12"/>
      <c r="O37" s="12">
        <v>1403678</v>
      </c>
      <c r="P37" s="13">
        <v>1930950</v>
      </c>
      <c r="Q37" s="11"/>
      <c r="R37" s="12"/>
      <c r="S37" s="13"/>
      <c r="T37" s="13">
        <v>1805230</v>
      </c>
      <c r="U37" s="13"/>
      <c r="V37" s="44">
        <f t="shared" si="0"/>
        <v>3285817.6399999997</v>
      </c>
      <c r="W37" s="46">
        <f t="shared" si="1"/>
        <v>4593391</v>
      </c>
      <c r="X37" s="49"/>
      <c r="Y37" s="14">
        <v>2049429</v>
      </c>
      <c r="Z37" s="42">
        <f t="shared" si="3"/>
        <v>9928637.6400000006</v>
      </c>
      <c r="AA37" s="42">
        <f t="shared" si="11"/>
        <v>41194334.640000001</v>
      </c>
      <c r="AB37" s="66">
        <f t="shared" si="4"/>
        <v>0.15385318328175965</v>
      </c>
      <c r="AC37" s="65">
        <f t="shared" si="12"/>
        <v>20.578583645155422</v>
      </c>
      <c r="AD37" s="58">
        <f t="shared" si="5"/>
        <v>13.396251377420281</v>
      </c>
      <c r="AE37" s="69">
        <f t="shared" si="6"/>
        <v>28.767719716911657</v>
      </c>
      <c r="AF37" s="70">
        <f t="shared" si="7"/>
        <v>0</v>
      </c>
      <c r="AG37" s="65">
        <f t="shared" si="8"/>
        <v>31.755689438172453</v>
      </c>
      <c r="AH37" s="67">
        <f t="shared" si="9"/>
        <v>6</v>
      </c>
      <c r="AI37" s="103">
        <v>10191</v>
      </c>
      <c r="AJ37" s="67">
        <v>0</v>
      </c>
    </row>
    <row r="38" spans="1:36" x14ac:dyDescent="0.2">
      <c r="A38" s="85" t="s">
        <v>54</v>
      </c>
      <c r="B38" s="20">
        <f>SUM(B39:B46)</f>
        <v>390495549</v>
      </c>
      <c r="C38" s="29">
        <f>SUM(C39:C46)</f>
        <v>149862437</v>
      </c>
      <c r="D38" s="28">
        <f>SUM(D39:D46)</f>
        <v>540357986</v>
      </c>
      <c r="E38" s="36">
        <f t="shared" si="10"/>
        <v>3.1003614633594463</v>
      </c>
      <c r="F38" s="8">
        <v>20030056.5</v>
      </c>
      <c r="G38" s="8"/>
      <c r="H38" s="8"/>
      <c r="I38" s="8"/>
      <c r="J38" s="8">
        <v>5548285.3399999999</v>
      </c>
      <c r="K38" s="8"/>
      <c r="L38" s="8"/>
      <c r="M38" s="8">
        <v>40209477</v>
      </c>
      <c r="N38" s="8"/>
      <c r="O38" s="8">
        <f>SUM(O39:O45)</f>
        <v>43724597.370000005</v>
      </c>
      <c r="P38" s="9">
        <f>SUM(P39:P45)</f>
        <v>36581550</v>
      </c>
      <c r="Q38" s="7"/>
      <c r="R38" s="8"/>
      <c r="S38" s="9">
        <v>496000</v>
      </c>
      <c r="T38" s="9"/>
      <c r="U38" s="9"/>
      <c r="V38" s="43">
        <f t="shared" si="0"/>
        <v>62159891.840000004</v>
      </c>
      <c r="W38" s="45">
        <f t="shared" si="1"/>
        <v>84430074.370000005</v>
      </c>
      <c r="X38" s="48"/>
      <c r="Y38" s="14">
        <v>17958125</v>
      </c>
      <c r="Z38" s="42">
        <f t="shared" si="3"/>
        <v>164548091.21000001</v>
      </c>
      <c r="AA38" s="42">
        <f t="shared" si="11"/>
        <v>704906077.21000004</v>
      </c>
      <c r="AB38" s="66">
        <f t="shared" si="4"/>
        <v>2.632693180778034</v>
      </c>
      <c r="AC38" s="65">
        <f t="shared" si="12"/>
        <v>15.918207518416555</v>
      </c>
      <c r="AD38" s="58">
        <f t="shared" si="5"/>
        <v>11.98307284966946</v>
      </c>
      <c r="AE38" s="69">
        <f t="shared" si="6"/>
        <v>21.621264208058875</v>
      </c>
      <c r="AF38" s="70">
        <f t="shared" si="7"/>
        <v>0</v>
      </c>
      <c r="AG38" s="65">
        <f t="shared" si="8"/>
        <v>30.451681195288195</v>
      </c>
      <c r="AH38" s="67">
        <f t="shared" si="9"/>
        <v>6</v>
      </c>
      <c r="AI38" s="100"/>
      <c r="AJ38" s="67"/>
    </row>
    <row r="39" spans="1:36" s="25" customFormat="1" x14ac:dyDescent="0.2">
      <c r="A39" s="87" t="s">
        <v>55</v>
      </c>
      <c r="B39" s="19">
        <v>43371625</v>
      </c>
      <c r="C39" s="29">
        <v>18807129</v>
      </c>
      <c r="D39" s="28">
        <f t="shared" si="2"/>
        <v>62178754</v>
      </c>
      <c r="E39" s="36">
        <f t="shared" si="10"/>
        <v>0.35675721972453095</v>
      </c>
      <c r="F39" s="96">
        <v>2870966.41</v>
      </c>
      <c r="G39" s="96"/>
      <c r="H39" s="96"/>
      <c r="I39" s="96"/>
      <c r="J39" s="96">
        <v>795509.72</v>
      </c>
      <c r="K39" s="96"/>
      <c r="L39" s="96"/>
      <c r="M39" s="96">
        <v>4125054</v>
      </c>
      <c r="N39" s="96"/>
      <c r="O39" s="96">
        <v>774687</v>
      </c>
      <c r="P39" s="97">
        <v>5245040</v>
      </c>
      <c r="Q39" s="98"/>
      <c r="R39" s="96"/>
      <c r="S39" s="97"/>
      <c r="T39" s="97"/>
      <c r="U39" s="97"/>
      <c r="V39" s="44">
        <f t="shared" si="0"/>
        <v>8911516.129999999</v>
      </c>
      <c r="W39" s="46">
        <f t="shared" si="1"/>
        <v>4899741</v>
      </c>
      <c r="X39" s="49"/>
      <c r="Y39" s="14">
        <v>2634981</v>
      </c>
      <c r="Z39" s="42">
        <f t="shared" si="3"/>
        <v>16446238.129999999</v>
      </c>
      <c r="AA39" s="42">
        <f t="shared" si="11"/>
        <v>78624992.129999995</v>
      </c>
      <c r="AB39" s="66">
        <f t="shared" si="4"/>
        <v>0.29364973194536831</v>
      </c>
      <c r="AC39" s="99">
        <f t="shared" si="12"/>
        <v>20.546880892749577</v>
      </c>
      <c r="AD39" s="58">
        <f t="shared" si="5"/>
        <v>14.01054355505298</v>
      </c>
      <c r="AE39" s="69">
        <f t="shared" si="6"/>
        <v>11.297111879022287</v>
      </c>
      <c r="AF39" s="70">
        <f t="shared" si="7"/>
        <v>0</v>
      </c>
      <c r="AG39" s="99">
        <f t="shared" si="8"/>
        <v>26.449931965507055</v>
      </c>
      <c r="AH39" s="100">
        <f t="shared" si="9"/>
        <v>5</v>
      </c>
      <c r="AI39" s="103">
        <v>69521</v>
      </c>
      <c r="AJ39" s="100">
        <v>1</v>
      </c>
    </row>
    <row r="40" spans="1:36" x14ac:dyDescent="0.2">
      <c r="A40" s="71" t="s">
        <v>56</v>
      </c>
      <c r="B40" s="19">
        <v>37380944</v>
      </c>
      <c r="C40" s="29">
        <v>14627767</v>
      </c>
      <c r="D40" s="28">
        <f t="shared" si="2"/>
        <v>52008711</v>
      </c>
      <c r="E40" s="36">
        <f t="shared" si="10"/>
        <v>0.29840551545655986</v>
      </c>
      <c r="F40" s="12">
        <v>2471174.6800000002</v>
      </c>
      <c r="G40" s="12"/>
      <c r="H40" s="12"/>
      <c r="I40" s="12"/>
      <c r="J40" s="12">
        <v>685630.39</v>
      </c>
      <c r="K40" s="12"/>
      <c r="L40" s="12"/>
      <c r="M40" s="12">
        <v>5245602</v>
      </c>
      <c r="N40" s="12"/>
      <c r="O40" s="12">
        <v>989703</v>
      </c>
      <c r="P40" s="13">
        <v>4520572</v>
      </c>
      <c r="Q40" s="11"/>
      <c r="R40" s="12"/>
      <c r="S40" s="13"/>
      <c r="T40" s="13"/>
      <c r="U40" s="13"/>
      <c r="V40" s="44">
        <f t="shared" si="0"/>
        <v>7677377.0700000003</v>
      </c>
      <c r="W40" s="46">
        <f t="shared" si="1"/>
        <v>6235305</v>
      </c>
      <c r="X40" s="49"/>
      <c r="Y40" s="14">
        <v>2049429</v>
      </c>
      <c r="Z40" s="42">
        <f t="shared" si="3"/>
        <v>15962111.07</v>
      </c>
      <c r="AA40" s="42">
        <f t="shared" si="11"/>
        <v>67970822.069999993</v>
      </c>
      <c r="AB40" s="66">
        <f t="shared" si="4"/>
        <v>0.25385838701211227</v>
      </c>
      <c r="AC40" s="65">
        <f t="shared" si="12"/>
        <v>20.53821077926764</v>
      </c>
      <c r="AD40" s="58">
        <f t="shared" si="5"/>
        <v>14.010538997510693</v>
      </c>
      <c r="AE40" s="69">
        <f t="shared" si="6"/>
        <v>16.680437497779618</v>
      </c>
      <c r="AF40" s="70">
        <f t="shared" si="7"/>
        <v>0</v>
      </c>
      <c r="AG40" s="65">
        <f t="shared" si="8"/>
        <v>30.691226071724792</v>
      </c>
      <c r="AH40" s="67">
        <f t="shared" si="9"/>
        <v>5</v>
      </c>
      <c r="AI40" s="103">
        <v>65987</v>
      </c>
      <c r="AJ40" s="67">
        <v>1</v>
      </c>
    </row>
    <row r="41" spans="1:36" x14ac:dyDescent="0.2">
      <c r="A41" s="71" t="s">
        <v>57</v>
      </c>
      <c r="B41" s="19">
        <v>30537452</v>
      </c>
      <c r="C41" s="29">
        <v>15150187</v>
      </c>
      <c r="D41" s="28">
        <f t="shared" si="2"/>
        <v>45687639</v>
      </c>
      <c r="E41" s="36">
        <f t="shared" si="10"/>
        <v>0.26213769200679143</v>
      </c>
      <c r="F41" s="12">
        <v>2023347.71</v>
      </c>
      <c r="G41" s="12"/>
      <c r="H41" s="12"/>
      <c r="I41" s="12"/>
      <c r="J41" s="12">
        <v>560109.06000000006</v>
      </c>
      <c r="K41" s="12"/>
      <c r="L41" s="12"/>
      <c r="M41" s="12">
        <v>4921427</v>
      </c>
      <c r="N41" s="12"/>
      <c r="O41" s="12">
        <v>1015086</v>
      </c>
      <c r="P41" s="13">
        <v>3692971</v>
      </c>
      <c r="Q41" s="11"/>
      <c r="R41" s="12"/>
      <c r="S41" s="13"/>
      <c r="T41" s="13"/>
      <c r="U41" s="13"/>
      <c r="V41" s="44">
        <f t="shared" si="0"/>
        <v>6276427.7699999996</v>
      </c>
      <c r="W41" s="46">
        <f t="shared" si="1"/>
        <v>5936513</v>
      </c>
      <c r="X41" s="49"/>
      <c r="Y41" s="14">
        <v>2122623</v>
      </c>
      <c r="Z41" s="42">
        <f t="shared" si="3"/>
        <v>14335563.77</v>
      </c>
      <c r="AA41" s="42">
        <f t="shared" si="11"/>
        <v>60023202.769999996</v>
      </c>
      <c r="AB41" s="66">
        <f t="shared" si="4"/>
        <v>0.22417550611350362</v>
      </c>
      <c r="AC41" s="65">
        <f t="shared" si="12"/>
        <v>20.553213706238488</v>
      </c>
      <c r="AD41" s="58">
        <f t="shared" si="5"/>
        <v>14.010539935909701</v>
      </c>
      <c r="AE41" s="69">
        <f t="shared" si="6"/>
        <v>19.440105873928186</v>
      </c>
      <c r="AF41" s="70">
        <f t="shared" si="7"/>
        <v>0</v>
      </c>
      <c r="AG41" s="65">
        <f t="shared" si="8"/>
        <v>31.377335497682424</v>
      </c>
      <c r="AH41" s="67">
        <f t="shared" si="9"/>
        <v>5</v>
      </c>
      <c r="AI41" s="103">
        <v>30963</v>
      </c>
      <c r="AJ41" s="67">
        <v>1</v>
      </c>
    </row>
    <row r="42" spans="1:36" x14ac:dyDescent="0.2">
      <c r="A42" s="71" t="s">
        <v>58</v>
      </c>
      <c r="B42" s="19">
        <v>58021844</v>
      </c>
      <c r="C42" s="29">
        <v>21867032</v>
      </c>
      <c r="D42" s="28">
        <f t="shared" si="2"/>
        <v>79888876</v>
      </c>
      <c r="E42" s="36">
        <f t="shared" si="10"/>
        <v>0.4583709298625992</v>
      </c>
      <c r="F42" s="12">
        <v>3835055.87</v>
      </c>
      <c r="G42" s="12"/>
      <c r="H42" s="12"/>
      <c r="I42" s="12"/>
      <c r="J42" s="12">
        <v>1064219.79</v>
      </c>
      <c r="K42" s="12"/>
      <c r="L42" s="12"/>
      <c r="M42" s="12">
        <v>9829183</v>
      </c>
      <c r="N42" s="12"/>
      <c r="O42" s="12">
        <v>1996000</v>
      </c>
      <c r="P42" s="13">
        <v>7016728</v>
      </c>
      <c r="Q42" s="11"/>
      <c r="R42" s="12"/>
      <c r="S42" s="13">
        <v>96000</v>
      </c>
      <c r="T42" s="13"/>
      <c r="U42" s="13"/>
      <c r="V42" s="44">
        <f t="shared" si="0"/>
        <v>11916003.66</v>
      </c>
      <c r="W42" s="46">
        <f t="shared" si="1"/>
        <v>11921183</v>
      </c>
      <c r="X42" s="49"/>
      <c r="Y42" s="14">
        <v>3059505</v>
      </c>
      <c r="Z42" s="42">
        <f t="shared" si="3"/>
        <v>26896691.66</v>
      </c>
      <c r="AA42" s="42">
        <f t="shared" si="11"/>
        <v>106785567.66</v>
      </c>
      <c r="AB42" s="66">
        <f t="shared" si="4"/>
        <v>0.39882424747522821</v>
      </c>
      <c r="AC42" s="65">
        <f t="shared" si="12"/>
        <v>20.537099200087471</v>
      </c>
      <c r="AD42" s="58">
        <f t="shared" si="5"/>
        <v>13.991404960673218</v>
      </c>
      <c r="AE42" s="69">
        <f t="shared" si="6"/>
        <v>20.546025734721564</v>
      </c>
      <c r="AF42" s="70">
        <f t="shared" si="7"/>
        <v>0</v>
      </c>
      <c r="AG42" s="65">
        <f t="shared" si="8"/>
        <v>33.667630597281153</v>
      </c>
      <c r="AH42" s="67">
        <f t="shared" si="9"/>
        <v>6</v>
      </c>
      <c r="AI42" s="103">
        <v>112890</v>
      </c>
      <c r="AJ42" s="67">
        <v>1</v>
      </c>
    </row>
    <row r="43" spans="1:36" x14ac:dyDescent="0.2">
      <c r="A43" s="71" t="s">
        <v>59</v>
      </c>
      <c r="B43" s="19">
        <v>33529161</v>
      </c>
      <c r="C43" s="29">
        <v>18807129</v>
      </c>
      <c r="D43" s="28">
        <f t="shared" si="2"/>
        <v>52336290</v>
      </c>
      <c r="E43" s="36">
        <f t="shared" si="10"/>
        <v>0.30028503483837543</v>
      </c>
      <c r="F43" s="12">
        <v>2219267.88</v>
      </c>
      <c r="G43" s="12"/>
      <c r="H43" s="12"/>
      <c r="I43" s="12"/>
      <c r="J43" s="12">
        <v>614982.12</v>
      </c>
      <c r="K43" s="12"/>
      <c r="L43" s="12"/>
      <c r="M43" s="12">
        <v>6621691</v>
      </c>
      <c r="N43" s="12"/>
      <c r="O43" s="12">
        <v>2699749</v>
      </c>
      <c r="P43" s="13">
        <v>4054766</v>
      </c>
      <c r="Q43" s="11"/>
      <c r="R43" s="12"/>
      <c r="S43" s="13"/>
      <c r="T43" s="13"/>
      <c r="U43" s="13"/>
      <c r="V43" s="44">
        <f t="shared" si="0"/>
        <v>6889016</v>
      </c>
      <c r="W43" s="46">
        <f t="shared" si="1"/>
        <v>9321440</v>
      </c>
      <c r="X43" s="49"/>
      <c r="Y43" s="14">
        <v>2634981</v>
      </c>
      <c r="Z43" s="42">
        <f t="shared" si="3"/>
        <v>18845437</v>
      </c>
      <c r="AA43" s="42">
        <f t="shared" si="11"/>
        <v>71181727</v>
      </c>
      <c r="AB43" s="66">
        <f t="shared" si="4"/>
        <v>0.26585052012975485</v>
      </c>
      <c r="AC43" s="65">
        <f t="shared" si="12"/>
        <v>20.546341735183891</v>
      </c>
      <c r="AD43" s="58">
        <f t="shared" si="5"/>
        <v>14.01054355505298</v>
      </c>
      <c r="AE43" s="69">
        <f t="shared" si="6"/>
        <v>27.800993887082353</v>
      </c>
      <c r="AF43" s="70">
        <f t="shared" si="7"/>
        <v>0</v>
      </c>
      <c r="AG43" s="65">
        <f t="shared" si="8"/>
        <v>36.008354814603791</v>
      </c>
      <c r="AH43" s="67">
        <f t="shared" si="9"/>
        <v>5</v>
      </c>
      <c r="AI43" s="103">
        <v>35518</v>
      </c>
      <c r="AJ43" s="67">
        <v>1</v>
      </c>
    </row>
    <row r="44" spans="1:36" x14ac:dyDescent="0.2">
      <c r="A44" s="71" t="s">
        <v>60</v>
      </c>
      <c r="B44" s="19">
        <v>29478911</v>
      </c>
      <c r="C44" s="29">
        <v>14412362</v>
      </c>
      <c r="D44" s="28">
        <f t="shared" si="2"/>
        <v>43891273</v>
      </c>
      <c r="E44" s="36">
        <f t="shared" si="10"/>
        <v>0.25183085086668627</v>
      </c>
      <c r="F44" s="12">
        <v>1951373.89</v>
      </c>
      <c r="G44" s="12"/>
      <c r="H44" s="12"/>
      <c r="I44" s="12"/>
      <c r="J44" s="12">
        <v>540693.61</v>
      </c>
      <c r="K44" s="12"/>
      <c r="L44" s="12"/>
      <c r="M44" s="12">
        <v>5120169</v>
      </c>
      <c r="N44" s="12"/>
      <c r="O44" s="12">
        <v>4167311</v>
      </c>
      <c r="P44" s="13">
        <v>3564959</v>
      </c>
      <c r="Q44" s="11"/>
      <c r="R44" s="12"/>
      <c r="S44" s="13"/>
      <c r="T44" s="13"/>
      <c r="U44" s="13"/>
      <c r="V44" s="44">
        <f t="shared" si="0"/>
        <v>6057026.5</v>
      </c>
      <c r="W44" s="46">
        <f t="shared" si="1"/>
        <v>9287480</v>
      </c>
      <c r="X44" s="49"/>
      <c r="Y44" s="14">
        <v>2016492</v>
      </c>
      <c r="Z44" s="42">
        <f t="shared" si="3"/>
        <v>17360998.5</v>
      </c>
      <c r="AA44" s="42">
        <f t="shared" si="11"/>
        <v>61252271.5</v>
      </c>
      <c r="AB44" s="66">
        <f t="shared" si="4"/>
        <v>0.22876584937878736</v>
      </c>
      <c r="AC44" s="65">
        <f t="shared" si="12"/>
        <v>20.546981874601812</v>
      </c>
      <c r="AD44" s="58">
        <f t="shared" si="5"/>
        <v>13.991405433751941</v>
      </c>
      <c r="AE44" s="69">
        <f t="shared" si="6"/>
        <v>31.505505749517006</v>
      </c>
      <c r="AF44" s="70">
        <f t="shared" si="7"/>
        <v>0</v>
      </c>
      <c r="AG44" s="65">
        <f t="shared" si="8"/>
        <v>39.554556779430847</v>
      </c>
      <c r="AH44" s="67">
        <f t="shared" si="9"/>
        <v>5</v>
      </c>
      <c r="AI44" s="103">
        <v>29627</v>
      </c>
      <c r="AJ44" s="67">
        <v>1</v>
      </c>
    </row>
    <row r="45" spans="1:36" x14ac:dyDescent="0.2">
      <c r="A45" s="71" t="s">
        <v>61</v>
      </c>
      <c r="B45" s="19">
        <v>70175612</v>
      </c>
      <c r="C45" s="29">
        <v>24553752</v>
      </c>
      <c r="D45" s="28">
        <f t="shared" si="2"/>
        <v>94729364</v>
      </c>
      <c r="E45" s="36">
        <f t="shared" si="10"/>
        <v>0.54351980946599665</v>
      </c>
      <c r="F45" s="12">
        <v>4658870.0599999996</v>
      </c>
      <c r="G45" s="12"/>
      <c r="H45" s="12"/>
      <c r="I45" s="12"/>
      <c r="J45" s="12">
        <v>1287140.6499999999</v>
      </c>
      <c r="K45" s="12"/>
      <c r="L45" s="12"/>
      <c r="M45" s="12">
        <v>4346351</v>
      </c>
      <c r="N45" s="12"/>
      <c r="O45" s="12">
        <v>32082061.370000001</v>
      </c>
      <c r="P45" s="13">
        <v>8486514</v>
      </c>
      <c r="Q45" s="11"/>
      <c r="R45" s="12"/>
      <c r="S45" s="13">
        <v>400000</v>
      </c>
      <c r="T45" s="13"/>
      <c r="U45" s="13"/>
      <c r="V45" s="44">
        <f t="shared" si="0"/>
        <v>14432524.709999999</v>
      </c>
      <c r="W45" s="46">
        <f t="shared" si="1"/>
        <v>36828412.370000005</v>
      </c>
      <c r="X45" s="49"/>
      <c r="Y45" s="14">
        <v>3440114</v>
      </c>
      <c r="Z45" s="42">
        <f t="shared" si="3"/>
        <v>54701051.080000006</v>
      </c>
      <c r="AA45" s="42">
        <f t="shared" si="11"/>
        <v>149430415.08000001</v>
      </c>
      <c r="AB45" s="66">
        <f t="shared" si="4"/>
        <v>0.55809482639024999</v>
      </c>
      <c r="AC45" s="65">
        <f t="shared" si="12"/>
        <v>20.566296892430376</v>
      </c>
      <c r="AD45" s="58">
        <f t="shared" si="5"/>
        <v>14.01054307300978</v>
      </c>
      <c r="AE45" s="69">
        <f t="shared" si="6"/>
        <v>52.480357948285516</v>
      </c>
      <c r="AF45" s="70">
        <f t="shared" si="7"/>
        <v>0</v>
      </c>
      <c r="AG45" s="65">
        <f t="shared" si="8"/>
        <v>57.744556460866782</v>
      </c>
      <c r="AH45" s="67">
        <f t="shared" si="9"/>
        <v>6</v>
      </c>
      <c r="AI45" s="103">
        <v>199533</v>
      </c>
      <c r="AJ45" s="67">
        <v>1</v>
      </c>
    </row>
    <row r="46" spans="1:36" x14ac:dyDescent="0.2">
      <c r="A46" s="90" t="s">
        <v>317</v>
      </c>
      <c r="B46" s="19">
        <v>88000000</v>
      </c>
      <c r="C46" s="29">
        <v>21637079</v>
      </c>
      <c r="D46" s="28">
        <f>B46+C46</f>
        <v>109637079</v>
      </c>
      <c r="E46" s="36">
        <f>(D46/$D$5)*100</f>
        <v>0.62905441113790672</v>
      </c>
      <c r="F46" s="12">
        <v>0</v>
      </c>
      <c r="G46" s="16"/>
      <c r="H46" s="16"/>
      <c r="I46" s="16"/>
      <c r="J46" s="12">
        <v>0</v>
      </c>
      <c r="K46" s="16"/>
      <c r="L46" s="16"/>
      <c r="M46" s="12">
        <v>0</v>
      </c>
      <c r="N46" s="16"/>
      <c r="O46" s="12">
        <v>0</v>
      </c>
      <c r="P46" s="13">
        <v>0</v>
      </c>
      <c r="Q46" s="11"/>
      <c r="R46" s="12"/>
      <c r="S46" s="13"/>
      <c r="T46" s="13"/>
      <c r="U46" s="13"/>
      <c r="V46" s="44">
        <f>F46+J46+P46</f>
        <v>0</v>
      </c>
      <c r="W46" s="46">
        <f>G46+I46+M46+N46+O46+R46+S46+T46+U46</f>
        <v>0</v>
      </c>
      <c r="X46" s="49">
        <v>0</v>
      </c>
      <c r="Y46" s="14">
        <v>2747676</v>
      </c>
      <c r="Z46" s="42">
        <f>V46+W46+X46+Y46</f>
        <v>2747676</v>
      </c>
      <c r="AA46" s="42">
        <f>Z46+D46</f>
        <v>112384755</v>
      </c>
      <c r="AB46" s="66">
        <f>((AA46/$AA$5)*100)</f>
        <v>0.41973617149532028</v>
      </c>
      <c r="AC46" s="65">
        <f>(V46/B46)*100</f>
        <v>0</v>
      </c>
      <c r="AD46" s="58">
        <f>((Y46/C46)*100)</f>
        <v>12.698922992331822</v>
      </c>
      <c r="AE46" s="69">
        <f>(W46/B46)*100</f>
        <v>0</v>
      </c>
      <c r="AF46" s="70">
        <f>(X46/B46)*100</f>
        <v>0</v>
      </c>
      <c r="AG46" s="65">
        <f>(Z46/D46)*100</f>
        <v>2.5061557869486837</v>
      </c>
      <c r="AH46" s="67">
        <v>0</v>
      </c>
      <c r="AI46" s="100"/>
      <c r="AJ46" s="67">
        <v>1</v>
      </c>
    </row>
    <row r="47" spans="1:36" x14ac:dyDescent="0.2">
      <c r="A47" s="85" t="s">
        <v>62</v>
      </c>
      <c r="B47" s="20">
        <v>654441035</v>
      </c>
      <c r="C47" s="29">
        <v>240708755</v>
      </c>
      <c r="D47" s="28">
        <f t="shared" si="2"/>
        <v>895149790</v>
      </c>
      <c r="E47" s="36">
        <f t="shared" si="10"/>
        <v>5.1360172048059658</v>
      </c>
      <c r="F47" s="8">
        <v>43568353.729999997</v>
      </c>
      <c r="G47" s="8"/>
      <c r="H47" s="8"/>
      <c r="I47" s="8">
        <v>70205000</v>
      </c>
      <c r="J47" s="8">
        <v>12068346.300000001</v>
      </c>
      <c r="K47" s="8"/>
      <c r="L47" s="8"/>
      <c r="M47" s="8">
        <v>96992130</v>
      </c>
      <c r="N47" s="8"/>
      <c r="O47" s="8">
        <f>SUM(O48:O65)</f>
        <v>77665817.729999989</v>
      </c>
      <c r="P47" s="9">
        <f>SUM(P48:P65)</f>
        <v>79143206</v>
      </c>
      <c r="Q47" s="7"/>
      <c r="R47" s="8"/>
      <c r="S47" s="9">
        <v>3124000</v>
      </c>
      <c r="T47" s="9">
        <v>2322805</v>
      </c>
      <c r="U47" s="9"/>
      <c r="V47" s="43">
        <f t="shared" si="0"/>
        <v>134779906.03</v>
      </c>
      <c r="W47" s="45">
        <f t="shared" si="1"/>
        <v>250309752.72999999</v>
      </c>
      <c r="X47" s="48"/>
      <c r="Y47" s="14">
        <v>33961975</v>
      </c>
      <c r="Z47" s="42">
        <f t="shared" si="3"/>
        <v>419051633.75999999</v>
      </c>
      <c r="AA47" s="42">
        <f t="shared" si="11"/>
        <v>1314201423.76</v>
      </c>
      <c r="AB47" s="66">
        <f t="shared" si="4"/>
        <v>4.9082980532610625</v>
      </c>
      <c r="AC47" s="65">
        <f t="shared" si="12"/>
        <v>20.594659995609842</v>
      </c>
      <c r="AD47" s="58">
        <f t="shared" si="5"/>
        <v>14.109156519878141</v>
      </c>
      <c r="AE47" s="69">
        <f t="shared" si="6"/>
        <v>38.247869455496478</v>
      </c>
      <c r="AF47" s="70">
        <f t="shared" si="7"/>
        <v>0</v>
      </c>
      <c r="AG47" s="65">
        <f t="shared" si="8"/>
        <v>46.813576726639234</v>
      </c>
      <c r="AH47" s="67">
        <f t="shared" si="9"/>
        <v>8</v>
      </c>
      <c r="AI47" s="100"/>
      <c r="AJ47" s="67"/>
    </row>
    <row r="48" spans="1:36" x14ac:dyDescent="0.2">
      <c r="A48" s="71" t="s">
        <v>63</v>
      </c>
      <c r="B48" s="19">
        <v>40014686</v>
      </c>
      <c r="C48" s="29">
        <v>13487991</v>
      </c>
      <c r="D48" s="28">
        <f t="shared" si="2"/>
        <v>53502677</v>
      </c>
      <c r="E48" s="36">
        <f t="shared" si="10"/>
        <v>0.30697730440754106</v>
      </c>
      <c r="F48" s="12">
        <v>2668517.39</v>
      </c>
      <c r="G48" s="12"/>
      <c r="H48" s="12"/>
      <c r="I48" s="12"/>
      <c r="J48" s="12">
        <v>737898.55</v>
      </c>
      <c r="K48" s="12"/>
      <c r="L48" s="12"/>
      <c r="M48" s="12">
        <v>2391167</v>
      </c>
      <c r="N48" s="12"/>
      <c r="O48" s="12">
        <v>5232321</v>
      </c>
      <c r="P48" s="13">
        <v>4839077</v>
      </c>
      <c r="Q48" s="11"/>
      <c r="R48" s="12"/>
      <c r="S48" s="13">
        <v>300000</v>
      </c>
      <c r="T48" s="13"/>
      <c r="U48" s="13"/>
      <c r="V48" s="44">
        <f t="shared" si="0"/>
        <v>8245492.9400000004</v>
      </c>
      <c r="W48" s="46">
        <f t="shared" si="1"/>
        <v>7923488</v>
      </c>
      <c r="X48" s="49"/>
      <c r="Y48" s="14">
        <v>1903042</v>
      </c>
      <c r="Z48" s="42">
        <f t="shared" si="3"/>
        <v>18072022.940000001</v>
      </c>
      <c r="AA48" s="42">
        <f t="shared" si="11"/>
        <v>71574699.939999998</v>
      </c>
      <c r="AB48" s="66">
        <f t="shared" si="4"/>
        <v>0.26731820102060933</v>
      </c>
      <c r="AC48" s="65">
        <f t="shared" si="12"/>
        <v>20.606166795860901</v>
      </c>
      <c r="AD48" s="58">
        <f t="shared" si="5"/>
        <v>14.109158287546306</v>
      </c>
      <c r="AE48" s="69">
        <f t="shared" si="6"/>
        <v>19.801449897670071</v>
      </c>
      <c r="AF48" s="70">
        <f t="shared" si="7"/>
        <v>0</v>
      </c>
      <c r="AG48" s="65">
        <f t="shared" si="8"/>
        <v>33.777791978521002</v>
      </c>
      <c r="AH48" s="67">
        <f t="shared" si="9"/>
        <v>6</v>
      </c>
      <c r="AI48" s="105">
        <v>129273</v>
      </c>
      <c r="AJ48" s="67">
        <v>0</v>
      </c>
    </row>
    <row r="49" spans="1:36" x14ac:dyDescent="0.2">
      <c r="A49" s="71" t="s">
        <v>64</v>
      </c>
      <c r="B49" s="19">
        <v>24702544</v>
      </c>
      <c r="C49" s="29">
        <v>12450453</v>
      </c>
      <c r="D49" s="28">
        <f t="shared" si="2"/>
        <v>37152997</v>
      </c>
      <c r="E49" s="36">
        <f t="shared" si="10"/>
        <v>0.213169275057423</v>
      </c>
      <c r="F49" s="12">
        <v>1647711.59</v>
      </c>
      <c r="G49" s="12"/>
      <c r="H49" s="12"/>
      <c r="I49" s="12"/>
      <c r="J49" s="12">
        <v>455532.03</v>
      </c>
      <c r="K49" s="12"/>
      <c r="L49" s="12"/>
      <c r="M49" s="12">
        <v>4252453</v>
      </c>
      <c r="N49" s="12"/>
      <c r="O49" s="12">
        <v>1063206</v>
      </c>
      <c r="P49" s="13">
        <v>2987341</v>
      </c>
      <c r="Q49" s="11"/>
      <c r="R49" s="12"/>
      <c r="S49" s="13"/>
      <c r="T49" s="13"/>
      <c r="U49" s="13"/>
      <c r="V49" s="44">
        <f t="shared" si="0"/>
        <v>5090584.62</v>
      </c>
      <c r="W49" s="46">
        <f t="shared" si="1"/>
        <v>5315659</v>
      </c>
      <c r="X49" s="49"/>
      <c r="Y49" s="14">
        <v>1756654</v>
      </c>
      <c r="Z49" s="42">
        <f t="shared" si="3"/>
        <v>12162897.620000001</v>
      </c>
      <c r="AA49" s="42">
        <f t="shared" si="11"/>
        <v>49315894.620000005</v>
      </c>
      <c r="AB49" s="66">
        <f t="shared" si="4"/>
        <v>0.18418570029062631</v>
      </c>
      <c r="AC49" s="65">
        <f t="shared" si="12"/>
        <v>20.607531839635627</v>
      </c>
      <c r="AD49" s="58">
        <f t="shared" si="5"/>
        <v>14.109157313392535</v>
      </c>
      <c r="AE49" s="69">
        <f t="shared" si="6"/>
        <v>21.518670303754948</v>
      </c>
      <c r="AF49" s="70">
        <f t="shared" si="7"/>
        <v>0</v>
      </c>
      <c r="AG49" s="65">
        <f t="shared" si="8"/>
        <v>32.737325659084789</v>
      </c>
      <c r="AH49" s="67">
        <f t="shared" si="9"/>
        <v>5</v>
      </c>
      <c r="AI49" s="105">
        <v>39640</v>
      </c>
      <c r="AJ49" s="67">
        <v>1</v>
      </c>
    </row>
    <row r="50" spans="1:36" x14ac:dyDescent="0.2">
      <c r="A50" s="71" t="s">
        <v>65</v>
      </c>
      <c r="B50" s="19">
        <v>23551766</v>
      </c>
      <c r="C50" s="29">
        <v>10894146</v>
      </c>
      <c r="D50" s="28">
        <f t="shared" si="2"/>
        <v>34445912</v>
      </c>
      <c r="E50" s="36">
        <f t="shared" si="10"/>
        <v>0.19763708671286431</v>
      </c>
      <c r="F50" s="12">
        <v>1567853.32</v>
      </c>
      <c r="G50" s="12"/>
      <c r="H50" s="12"/>
      <c r="I50" s="12"/>
      <c r="J50" s="12">
        <v>434310.88</v>
      </c>
      <c r="K50" s="12"/>
      <c r="L50" s="12"/>
      <c r="M50" s="12">
        <v>4311094</v>
      </c>
      <c r="N50" s="12"/>
      <c r="O50" s="12">
        <v>5051355.8600000003</v>
      </c>
      <c r="P50" s="13">
        <v>2848174</v>
      </c>
      <c r="Q50" s="11"/>
      <c r="R50" s="12"/>
      <c r="S50" s="13"/>
      <c r="T50" s="13"/>
      <c r="U50" s="13"/>
      <c r="V50" s="44">
        <f t="shared" si="0"/>
        <v>4850338.2</v>
      </c>
      <c r="W50" s="46">
        <f t="shared" si="1"/>
        <v>9362449.8599999994</v>
      </c>
      <c r="X50" s="49"/>
      <c r="Y50" s="14">
        <v>1537072</v>
      </c>
      <c r="Z50" s="42">
        <f t="shared" si="3"/>
        <v>15749860.059999999</v>
      </c>
      <c r="AA50" s="42">
        <f t="shared" si="11"/>
        <v>50195772.060000002</v>
      </c>
      <c r="AB50" s="66">
        <f t="shared" si="4"/>
        <v>0.18747187899031473</v>
      </c>
      <c r="AC50" s="65">
        <f t="shared" si="12"/>
        <v>20.594371564323456</v>
      </c>
      <c r="AD50" s="58">
        <f t="shared" si="5"/>
        <v>14.109155504249712</v>
      </c>
      <c r="AE50" s="69">
        <f t="shared" si="6"/>
        <v>39.752644706133708</v>
      </c>
      <c r="AF50" s="70">
        <f t="shared" si="7"/>
        <v>0</v>
      </c>
      <c r="AG50" s="65">
        <f t="shared" si="8"/>
        <v>45.723452060145767</v>
      </c>
      <c r="AH50" s="67">
        <f t="shared" si="9"/>
        <v>5</v>
      </c>
      <c r="AI50" s="105">
        <v>17948</v>
      </c>
      <c r="AJ50" s="67">
        <v>1</v>
      </c>
    </row>
    <row r="51" spans="1:36" x14ac:dyDescent="0.2">
      <c r="A51" s="71" t="s">
        <v>66</v>
      </c>
      <c r="B51" s="19">
        <v>101795704</v>
      </c>
      <c r="C51" s="29">
        <v>29051057</v>
      </c>
      <c r="D51" s="28">
        <f t="shared" si="2"/>
        <v>130846761</v>
      </c>
      <c r="E51" s="36">
        <f t="shared" si="10"/>
        <v>0.75074721928844357</v>
      </c>
      <c r="F51" s="12">
        <v>6804585.4400000004</v>
      </c>
      <c r="G51" s="12"/>
      <c r="H51" s="12"/>
      <c r="I51" s="12">
        <v>70205000</v>
      </c>
      <c r="J51" s="12">
        <v>1877183.34</v>
      </c>
      <c r="K51" s="12"/>
      <c r="L51" s="12"/>
      <c r="M51" s="12">
        <v>17715251</v>
      </c>
      <c r="N51" s="12"/>
      <c r="O51" s="12">
        <v>20294719</v>
      </c>
      <c r="P51" s="13">
        <v>12310411</v>
      </c>
      <c r="Q51" s="11"/>
      <c r="R51" s="12"/>
      <c r="S51" s="13">
        <v>1248000</v>
      </c>
      <c r="T51" s="13"/>
      <c r="U51" s="13"/>
      <c r="V51" s="44">
        <f t="shared" si="0"/>
        <v>20992179.780000001</v>
      </c>
      <c r="W51" s="46">
        <f t="shared" si="1"/>
        <v>109462970</v>
      </c>
      <c r="X51" s="49"/>
      <c r="Y51" s="14">
        <v>4098859</v>
      </c>
      <c r="Z51" s="42">
        <f t="shared" si="3"/>
        <v>134554008.78</v>
      </c>
      <c r="AA51" s="42">
        <f t="shared" si="11"/>
        <v>265400769.78</v>
      </c>
      <c r="AB51" s="66">
        <f t="shared" si="4"/>
        <v>0.9912225463263955</v>
      </c>
      <c r="AC51" s="65">
        <f t="shared" si="12"/>
        <v>20.621871999627807</v>
      </c>
      <c r="AD51" s="58">
        <f t="shared" si="5"/>
        <v>14.109156165987352</v>
      </c>
      <c r="AE51" s="69">
        <f t="shared" si="6"/>
        <v>107.53201333525824</v>
      </c>
      <c r="AF51" s="70">
        <f t="shared" si="7"/>
        <v>0</v>
      </c>
      <c r="AG51" s="65">
        <f t="shared" si="8"/>
        <v>102.83327439798072</v>
      </c>
      <c r="AH51" s="67">
        <f t="shared" si="9"/>
        <v>7</v>
      </c>
      <c r="AI51" s="105">
        <v>446100</v>
      </c>
      <c r="AJ51" s="67">
        <v>1</v>
      </c>
    </row>
    <row r="52" spans="1:36" x14ac:dyDescent="0.2">
      <c r="A52" s="71" t="s">
        <v>67</v>
      </c>
      <c r="B52" s="19">
        <v>23394754</v>
      </c>
      <c r="C52" s="29">
        <v>10894146</v>
      </c>
      <c r="D52" s="28">
        <f t="shared" si="2"/>
        <v>34288900</v>
      </c>
      <c r="E52" s="36">
        <f t="shared" si="10"/>
        <v>0.196736213649641</v>
      </c>
      <c r="F52" s="12">
        <v>1552974.25</v>
      </c>
      <c r="G52" s="12"/>
      <c r="H52" s="12"/>
      <c r="I52" s="12"/>
      <c r="J52" s="12">
        <v>431415.48</v>
      </c>
      <c r="K52" s="12"/>
      <c r="L52" s="12"/>
      <c r="M52" s="12">
        <v>2590176</v>
      </c>
      <c r="N52" s="12"/>
      <c r="O52" s="12">
        <v>5247747.87</v>
      </c>
      <c r="P52" s="13">
        <v>2829187</v>
      </c>
      <c r="Q52" s="11"/>
      <c r="R52" s="12"/>
      <c r="S52" s="13"/>
      <c r="T52" s="13"/>
      <c r="U52" s="13"/>
      <c r="V52" s="44">
        <f t="shared" si="0"/>
        <v>4813576.7300000004</v>
      </c>
      <c r="W52" s="46">
        <f t="shared" si="1"/>
        <v>7837923.8700000001</v>
      </c>
      <c r="X52" s="49"/>
      <c r="Y52" s="14">
        <v>1537072</v>
      </c>
      <c r="Z52" s="42">
        <f t="shared" si="3"/>
        <v>14188572.600000001</v>
      </c>
      <c r="AA52" s="42">
        <f t="shared" si="11"/>
        <v>48477472.600000001</v>
      </c>
      <c r="AB52" s="66">
        <f t="shared" si="4"/>
        <v>0.18105434987951249</v>
      </c>
      <c r="AC52" s="65">
        <f t="shared" si="12"/>
        <v>20.575453496967739</v>
      </c>
      <c r="AD52" s="58">
        <f t="shared" si="5"/>
        <v>14.109155504249712</v>
      </c>
      <c r="AE52" s="69">
        <f t="shared" si="6"/>
        <v>33.50291210585074</v>
      </c>
      <c r="AF52" s="70">
        <f t="shared" si="7"/>
        <v>0</v>
      </c>
      <c r="AG52" s="65">
        <f t="shared" si="8"/>
        <v>41.37949190554378</v>
      </c>
      <c r="AH52" s="67">
        <f t="shared" si="9"/>
        <v>5</v>
      </c>
      <c r="AI52" s="105">
        <v>34651</v>
      </c>
      <c r="AJ52" s="67">
        <v>1</v>
      </c>
    </row>
    <row r="53" spans="1:36" x14ac:dyDescent="0.2">
      <c r="A53" s="71" t="s">
        <v>68</v>
      </c>
      <c r="B53" s="19">
        <v>49315943</v>
      </c>
      <c r="C53" s="29">
        <v>14006759</v>
      </c>
      <c r="D53" s="28">
        <f t="shared" si="2"/>
        <v>63322702</v>
      </c>
      <c r="E53" s="36">
        <f t="shared" si="10"/>
        <v>0.36332074314266566</v>
      </c>
      <c r="F53" s="12">
        <v>3277725.96</v>
      </c>
      <c r="G53" s="12"/>
      <c r="H53" s="12"/>
      <c r="I53" s="12"/>
      <c r="J53" s="12">
        <v>909420.18</v>
      </c>
      <c r="K53" s="12"/>
      <c r="L53" s="12"/>
      <c r="M53" s="12">
        <v>8360636</v>
      </c>
      <c r="N53" s="12"/>
      <c r="O53" s="12">
        <v>6318881</v>
      </c>
      <c r="P53" s="13">
        <v>5963902</v>
      </c>
      <c r="Q53" s="11"/>
      <c r="R53" s="12"/>
      <c r="S53" s="13">
        <v>376000</v>
      </c>
      <c r="T53" s="13"/>
      <c r="U53" s="13"/>
      <c r="V53" s="44">
        <f t="shared" si="0"/>
        <v>10151048.140000001</v>
      </c>
      <c r="W53" s="46">
        <f t="shared" si="1"/>
        <v>15055517</v>
      </c>
      <c r="X53" s="49"/>
      <c r="Y53" s="14">
        <v>1976236</v>
      </c>
      <c r="Z53" s="42">
        <f t="shared" si="3"/>
        <v>27182801.140000001</v>
      </c>
      <c r="AA53" s="42">
        <f t="shared" si="11"/>
        <v>90505503.140000001</v>
      </c>
      <c r="AB53" s="66">
        <f t="shared" si="4"/>
        <v>0.33802123239260778</v>
      </c>
      <c r="AC53" s="65">
        <f t="shared" si="12"/>
        <v>20.583704827463201</v>
      </c>
      <c r="AD53" s="58">
        <f t="shared" si="5"/>
        <v>14.109159727814264</v>
      </c>
      <c r="AE53" s="69">
        <f t="shared" si="6"/>
        <v>30.528701438396912</v>
      </c>
      <c r="AF53" s="70">
        <f t="shared" si="7"/>
        <v>0</v>
      </c>
      <c r="AG53" s="65">
        <f t="shared" si="8"/>
        <v>42.927418258304897</v>
      </c>
      <c r="AH53" s="67">
        <f t="shared" si="9"/>
        <v>6</v>
      </c>
      <c r="AI53" s="105">
        <v>157707</v>
      </c>
      <c r="AJ53" s="67">
        <v>1</v>
      </c>
    </row>
    <row r="54" spans="1:36" x14ac:dyDescent="0.2">
      <c r="A54" s="71" t="s">
        <v>24</v>
      </c>
      <c r="B54" s="19">
        <v>33811658</v>
      </c>
      <c r="C54" s="29">
        <v>12969222</v>
      </c>
      <c r="D54" s="28">
        <f t="shared" si="2"/>
        <v>46780880</v>
      </c>
      <c r="E54" s="36">
        <f t="shared" si="10"/>
        <v>0.26841027861489342</v>
      </c>
      <c r="F54" s="12">
        <v>2251428.64</v>
      </c>
      <c r="G54" s="12"/>
      <c r="H54" s="12"/>
      <c r="I54" s="12"/>
      <c r="J54" s="12">
        <v>623510.42000000004</v>
      </c>
      <c r="K54" s="12"/>
      <c r="L54" s="12"/>
      <c r="M54" s="12">
        <v>4306058</v>
      </c>
      <c r="N54" s="12"/>
      <c r="O54" s="12">
        <v>3366106</v>
      </c>
      <c r="P54" s="13">
        <v>4088929</v>
      </c>
      <c r="Q54" s="11"/>
      <c r="R54" s="12"/>
      <c r="S54" s="13"/>
      <c r="T54" s="13"/>
      <c r="U54" s="13"/>
      <c r="V54" s="44">
        <f t="shared" si="0"/>
        <v>6963868.0600000005</v>
      </c>
      <c r="W54" s="46">
        <f t="shared" si="1"/>
        <v>7672164</v>
      </c>
      <c r="X54" s="49"/>
      <c r="Y54" s="14">
        <v>1829848</v>
      </c>
      <c r="Z54" s="42">
        <f t="shared" si="3"/>
        <v>16465880.060000001</v>
      </c>
      <c r="AA54" s="42">
        <f t="shared" si="11"/>
        <v>63246760.060000002</v>
      </c>
      <c r="AB54" s="66">
        <f t="shared" si="4"/>
        <v>0.23621489344411115</v>
      </c>
      <c r="AC54" s="65">
        <f t="shared" si="12"/>
        <v>20.59605612951604</v>
      </c>
      <c r="AD54" s="58">
        <f t="shared" si="5"/>
        <v>14.1091578199525</v>
      </c>
      <c r="AE54" s="69">
        <f t="shared" si="6"/>
        <v>22.690883718272556</v>
      </c>
      <c r="AF54" s="70">
        <f t="shared" si="7"/>
        <v>0</v>
      </c>
      <c r="AG54" s="65">
        <f t="shared" si="8"/>
        <v>35.197884392084973</v>
      </c>
      <c r="AH54" s="67">
        <f t="shared" si="9"/>
        <v>5</v>
      </c>
      <c r="AI54" s="105">
        <v>121910</v>
      </c>
      <c r="AJ54" s="67">
        <v>1</v>
      </c>
    </row>
    <row r="55" spans="1:36" x14ac:dyDescent="0.2">
      <c r="A55" s="71" t="s">
        <v>69</v>
      </c>
      <c r="B55" s="19">
        <v>57637257</v>
      </c>
      <c r="C55" s="29">
        <v>15563066</v>
      </c>
      <c r="D55" s="28">
        <f t="shared" si="2"/>
        <v>73200323</v>
      </c>
      <c r="E55" s="36">
        <f t="shared" si="10"/>
        <v>0.41999464505862633</v>
      </c>
      <c r="F55" s="12">
        <v>3823674.37</v>
      </c>
      <c r="G55" s="12"/>
      <c r="H55" s="12"/>
      <c r="I55" s="12"/>
      <c r="J55" s="12">
        <v>1062870.96</v>
      </c>
      <c r="K55" s="12"/>
      <c r="L55" s="12"/>
      <c r="M55" s="12">
        <v>6386434</v>
      </c>
      <c r="N55" s="12"/>
      <c r="O55" s="12">
        <v>9422867</v>
      </c>
      <c r="P55" s="13">
        <v>6970219</v>
      </c>
      <c r="Q55" s="11"/>
      <c r="R55" s="12"/>
      <c r="S55" s="13">
        <v>280000</v>
      </c>
      <c r="T55" s="13"/>
      <c r="U55" s="13"/>
      <c r="V55" s="44">
        <f t="shared" si="0"/>
        <v>11856764.33</v>
      </c>
      <c r="W55" s="46">
        <f t="shared" si="1"/>
        <v>16089301</v>
      </c>
      <c r="X55" s="49"/>
      <c r="Y55" s="14">
        <v>2195817</v>
      </c>
      <c r="Z55" s="42">
        <f t="shared" si="3"/>
        <v>30141882.329999998</v>
      </c>
      <c r="AA55" s="42">
        <f t="shared" si="11"/>
        <v>103342205.33</v>
      </c>
      <c r="AB55" s="66">
        <f t="shared" si="4"/>
        <v>0.38596392917435718</v>
      </c>
      <c r="AC55" s="65">
        <f t="shared" si="12"/>
        <v>20.571354271769042</v>
      </c>
      <c r="AD55" s="58">
        <f t="shared" si="5"/>
        <v>14.109154327302859</v>
      </c>
      <c r="AE55" s="69">
        <f t="shared" si="6"/>
        <v>27.914758330709592</v>
      </c>
      <c r="AF55" s="70">
        <f t="shared" si="7"/>
        <v>0</v>
      </c>
      <c r="AG55" s="65">
        <f t="shared" si="8"/>
        <v>41.177253179606872</v>
      </c>
      <c r="AH55" s="67">
        <f t="shared" si="9"/>
        <v>6</v>
      </c>
      <c r="AI55" s="105">
        <v>230669</v>
      </c>
      <c r="AJ55" s="67">
        <v>1</v>
      </c>
    </row>
    <row r="56" spans="1:36" x14ac:dyDescent="0.2">
      <c r="A56" s="71" t="s">
        <v>70</v>
      </c>
      <c r="B56" s="19">
        <v>35871766</v>
      </c>
      <c r="C56" s="29">
        <v>10375377</v>
      </c>
      <c r="D56" s="28">
        <f t="shared" si="2"/>
        <v>46247143</v>
      </c>
      <c r="E56" s="36">
        <f t="shared" si="10"/>
        <v>0.26534790576348322</v>
      </c>
      <c r="F56" s="12">
        <v>2400194.6800000002</v>
      </c>
      <c r="G56" s="12"/>
      <c r="H56" s="12"/>
      <c r="I56" s="12"/>
      <c r="J56" s="12">
        <v>661500.23</v>
      </c>
      <c r="K56" s="12"/>
      <c r="L56" s="12"/>
      <c r="M56" s="12">
        <v>2968561</v>
      </c>
      <c r="N56" s="12"/>
      <c r="O56" s="12">
        <v>4645903</v>
      </c>
      <c r="P56" s="13">
        <v>4338063</v>
      </c>
      <c r="Q56" s="11"/>
      <c r="R56" s="12"/>
      <c r="S56" s="13"/>
      <c r="T56" s="13"/>
      <c r="U56" s="13"/>
      <c r="V56" s="44">
        <f t="shared" si="0"/>
        <v>7399757.9100000001</v>
      </c>
      <c r="W56" s="46">
        <f t="shared" si="1"/>
        <v>7614464</v>
      </c>
      <c r="X56" s="49"/>
      <c r="Y56" s="14">
        <v>1463878</v>
      </c>
      <c r="Z56" s="42">
        <f t="shared" si="3"/>
        <v>16478099.91</v>
      </c>
      <c r="AA56" s="42">
        <f t="shared" si="11"/>
        <v>62725242.909999996</v>
      </c>
      <c r="AB56" s="66">
        <f t="shared" si="4"/>
        <v>0.23426712382081877</v>
      </c>
      <c r="AC56" s="65">
        <f t="shared" si="12"/>
        <v>20.62836245642325</v>
      </c>
      <c r="AD56" s="58">
        <f t="shared" si="5"/>
        <v>14.109154780592551</v>
      </c>
      <c r="AE56" s="69">
        <f t="shared" si="6"/>
        <v>21.226900286983362</v>
      </c>
      <c r="AF56" s="70">
        <f t="shared" si="7"/>
        <v>0</v>
      </c>
      <c r="AG56" s="65">
        <f t="shared" si="8"/>
        <v>35.630525133195796</v>
      </c>
      <c r="AH56" s="67">
        <f t="shared" si="9"/>
        <v>5</v>
      </c>
      <c r="AI56" s="105">
        <v>108085</v>
      </c>
      <c r="AJ56" s="67">
        <v>1</v>
      </c>
    </row>
    <row r="57" spans="1:36" x14ac:dyDescent="0.2">
      <c r="A57" s="71" t="s">
        <v>71</v>
      </c>
      <c r="B57" s="19">
        <v>23854570</v>
      </c>
      <c r="C57" s="29">
        <v>10894146</v>
      </c>
      <c r="D57" s="28">
        <f t="shared" si="2"/>
        <v>34748716</v>
      </c>
      <c r="E57" s="36">
        <f t="shared" si="10"/>
        <v>0.19937445689499222</v>
      </c>
      <c r="F57" s="12">
        <v>1587999.19</v>
      </c>
      <c r="G57" s="12"/>
      <c r="H57" s="12"/>
      <c r="I57" s="12"/>
      <c r="J57" s="12">
        <v>439894.79</v>
      </c>
      <c r="K57" s="12"/>
      <c r="L57" s="12"/>
      <c r="M57" s="12">
        <v>3765719</v>
      </c>
      <c r="N57" s="12"/>
      <c r="O57" s="12">
        <v>631436</v>
      </c>
      <c r="P57" s="13">
        <v>2884793</v>
      </c>
      <c r="Q57" s="11"/>
      <c r="R57" s="12"/>
      <c r="S57" s="13"/>
      <c r="T57" s="13"/>
      <c r="U57" s="13"/>
      <c r="V57" s="44">
        <f t="shared" si="0"/>
        <v>4912686.9800000004</v>
      </c>
      <c r="W57" s="46">
        <f t="shared" si="1"/>
        <v>4397155</v>
      </c>
      <c r="X57" s="49"/>
      <c r="Y57" s="14">
        <v>1537072</v>
      </c>
      <c r="Z57" s="42">
        <f t="shared" si="3"/>
        <v>10846913.98</v>
      </c>
      <c r="AA57" s="42">
        <f t="shared" si="11"/>
        <v>45595629.980000004</v>
      </c>
      <c r="AB57" s="66">
        <f t="shared" si="4"/>
        <v>0.17029120332844477</v>
      </c>
      <c r="AC57" s="65">
        <f t="shared" si="12"/>
        <v>20.594322094256992</v>
      </c>
      <c r="AD57" s="58">
        <f t="shared" si="5"/>
        <v>14.109155504249712</v>
      </c>
      <c r="AE57" s="69">
        <f t="shared" si="6"/>
        <v>18.433176535984511</v>
      </c>
      <c r="AF57" s="70">
        <f t="shared" si="7"/>
        <v>0</v>
      </c>
      <c r="AG57" s="65">
        <f t="shared" si="8"/>
        <v>31.215294343537757</v>
      </c>
      <c r="AH57" s="67">
        <f t="shared" si="9"/>
        <v>5</v>
      </c>
      <c r="AI57" s="105">
        <v>26762</v>
      </c>
      <c r="AJ57" s="67">
        <v>1</v>
      </c>
    </row>
    <row r="58" spans="1:36" x14ac:dyDescent="0.2">
      <c r="A58" s="71" t="s">
        <v>72</v>
      </c>
      <c r="B58" s="19">
        <v>23268122</v>
      </c>
      <c r="C58" s="29">
        <v>12450453</v>
      </c>
      <c r="D58" s="28">
        <f t="shared" si="2"/>
        <v>35718575</v>
      </c>
      <c r="E58" s="36">
        <f t="shared" si="10"/>
        <v>0.20493912614463358</v>
      </c>
      <c r="F58" s="12">
        <v>1548755.36</v>
      </c>
      <c r="G58" s="12"/>
      <c r="H58" s="12"/>
      <c r="I58" s="12"/>
      <c r="J58" s="12">
        <v>429080.3</v>
      </c>
      <c r="K58" s="12"/>
      <c r="L58" s="12"/>
      <c r="M58" s="12">
        <v>3644421</v>
      </c>
      <c r="N58" s="12"/>
      <c r="O58" s="12">
        <v>3345233</v>
      </c>
      <c r="P58" s="13">
        <v>2813873</v>
      </c>
      <c r="Q58" s="11"/>
      <c r="R58" s="12"/>
      <c r="S58" s="13"/>
      <c r="T58" s="13"/>
      <c r="U58" s="13"/>
      <c r="V58" s="44">
        <f t="shared" si="0"/>
        <v>4791708.66</v>
      </c>
      <c r="W58" s="46">
        <f t="shared" si="1"/>
        <v>6989654</v>
      </c>
      <c r="X58" s="49"/>
      <c r="Y58" s="14">
        <v>1756654</v>
      </c>
      <c r="Z58" s="42">
        <f t="shared" si="3"/>
        <v>13538016.66</v>
      </c>
      <c r="AA58" s="42">
        <f t="shared" si="11"/>
        <v>49256591.659999996</v>
      </c>
      <c r="AB58" s="66">
        <f t="shared" si="4"/>
        <v>0.18396421475739055</v>
      </c>
      <c r="AC58" s="65">
        <f t="shared" si="12"/>
        <v>20.593448237893888</v>
      </c>
      <c r="AD58" s="58">
        <f t="shared" si="5"/>
        <v>14.109157313392535</v>
      </c>
      <c r="AE58" s="69">
        <f t="shared" si="6"/>
        <v>30.03961385452595</v>
      </c>
      <c r="AF58" s="70">
        <f t="shared" si="7"/>
        <v>0</v>
      </c>
      <c r="AG58" s="65">
        <f t="shared" si="8"/>
        <v>37.901894630454883</v>
      </c>
      <c r="AH58" s="67">
        <f t="shared" si="9"/>
        <v>5</v>
      </c>
      <c r="AI58" s="105">
        <v>24932</v>
      </c>
      <c r="AJ58" s="67">
        <v>1</v>
      </c>
    </row>
    <row r="59" spans="1:36" x14ac:dyDescent="0.2">
      <c r="A59" s="71" t="s">
        <v>73</v>
      </c>
      <c r="B59" s="19">
        <v>26354480</v>
      </c>
      <c r="C59" s="29">
        <v>11931684</v>
      </c>
      <c r="D59" s="28">
        <f t="shared" si="2"/>
        <v>38286164</v>
      </c>
      <c r="E59" s="36">
        <f t="shared" si="10"/>
        <v>0.21967094134046861</v>
      </c>
      <c r="F59" s="12">
        <v>1750998.44</v>
      </c>
      <c r="G59" s="12"/>
      <c r="H59" s="12"/>
      <c r="I59" s="12"/>
      <c r="J59" s="12">
        <v>485994.88</v>
      </c>
      <c r="K59" s="12"/>
      <c r="L59" s="12"/>
      <c r="M59" s="12">
        <v>4684373</v>
      </c>
      <c r="N59" s="12"/>
      <c r="O59" s="12">
        <v>755027</v>
      </c>
      <c r="P59" s="13">
        <v>3187114</v>
      </c>
      <c r="Q59" s="11"/>
      <c r="R59" s="12"/>
      <c r="S59" s="13"/>
      <c r="T59" s="13"/>
      <c r="U59" s="13"/>
      <c r="V59" s="44">
        <f t="shared" si="0"/>
        <v>5424107.3200000003</v>
      </c>
      <c r="W59" s="46">
        <f t="shared" si="1"/>
        <v>5439400</v>
      </c>
      <c r="X59" s="49"/>
      <c r="Y59" s="14">
        <v>1683460</v>
      </c>
      <c r="Z59" s="42">
        <f t="shared" si="3"/>
        <v>12546967.32</v>
      </c>
      <c r="AA59" s="42">
        <f t="shared" si="11"/>
        <v>50833131.32</v>
      </c>
      <c r="AB59" s="66">
        <f t="shared" si="4"/>
        <v>0.18985229736342496</v>
      </c>
      <c r="AC59" s="65">
        <f t="shared" si="12"/>
        <v>20.581348294483519</v>
      </c>
      <c r="AD59" s="58">
        <f t="shared" si="5"/>
        <v>14.109156762783861</v>
      </c>
      <c r="AE59" s="69">
        <f t="shared" si="6"/>
        <v>20.639375165057324</v>
      </c>
      <c r="AF59" s="70">
        <f t="shared" si="7"/>
        <v>0</v>
      </c>
      <c r="AG59" s="65">
        <f t="shared" si="8"/>
        <v>32.771544623796736</v>
      </c>
      <c r="AH59" s="67">
        <f t="shared" si="9"/>
        <v>5</v>
      </c>
      <c r="AI59" s="105">
        <v>41427</v>
      </c>
      <c r="AJ59" s="67">
        <v>1</v>
      </c>
    </row>
    <row r="60" spans="1:36" x14ac:dyDescent="0.2">
      <c r="A60" s="71" t="s">
        <v>74</v>
      </c>
      <c r="B60" s="19">
        <v>21226346</v>
      </c>
      <c r="C60" s="29">
        <v>10894146</v>
      </c>
      <c r="D60" s="28">
        <f t="shared" si="2"/>
        <v>32120492</v>
      </c>
      <c r="E60" s="36">
        <f t="shared" si="10"/>
        <v>0.18429474193233333</v>
      </c>
      <c r="F60" s="12">
        <v>1411646.33</v>
      </c>
      <c r="G60" s="12"/>
      <c r="H60" s="12"/>
      <c r="I60" s="12"/>
      <c r="J60" s="12">
        <v>391428.54</v>
      </c>
      <c r="K60" s="12"/>
      <c r="L60" s="12"/>
      <c r="M60" s="12">
        <v>4052097</v>
      </c>
      <c r="N60" s="12"/>
      <c r="O60" s="12">
        <v>907867</v>
      </c>
      <c r="P60" s="13">
        <v>2566956</v>
      </c>
      <c r="Q60" s="11"/>
      <c r="R60" s="12"/>
      <c r="S60" s="13">
        <v>60000</v>
      </c>
      <c r="T60" s="13"/>
      <c r="U60" s="13"/>
      <c r="V60" s="44">
        <f t="shared" si="0"/>
        <v>4370030.87</v>
      </c>
      <c r="W60" s="46">
        <f t="shared" si="1"/>
        <v>5019964</v>
      </c>
      <c r="X60" s="49"/>
      <c r="Y60" s="14">
        <v>1537072</v>
      </c>
      <c r="Z60" s="42">
        <f t="shared" si="3"/>
        <v>10927066.870000001</v>
      </c>
      <c r="AA60" s="42">
        <f t="shared" si="11"/>
        <v>43047558.870000005</v>
      </c>
      <c r="AB60" s="66">
        <f t="shared" si="4"/>
        <v>0.16077463133067488</v>
      </c>
      <c r="AC60" s="65">
        <f t="shared" si="12"/>
        <v>20.587768003027936</v>
      </c>
      <c r="AD60" s="58">
        <f t="shared" si="5"/>
        <v>14.109155504249712</v>
      </c>
      <c r="AE60" s="69">
        <f t="shared" si="6"/>
        <v>23.649685160130719</v>
      </c>
      <c r="AF60" s="70">
        <f t="shared" si="7"/>
        <v>0</v>
      </c>
      <c r="AG60" s="65">
        <f t="shared" si="8"/>
        <v>34.018989715350564</v>
      </c>
      <c r="AH60" s="67">
        <f t="shared" si="9"/>
        <v>6</v>
      </c>
      <c r="AI60" s="105">
        <v>15123</v>
      </c>
      <c r="AJ60" s="67">
        <v>1</v>
      </c>
    </row>
    <row r="61" spans="1:36" x14ac:dyDescent="0.2">
      <c r="A61" s="71" t="s">
        <v>75</v>
      </c>
      <c r="B61" s="19">
        <v>30061538</v>
      </c>
      <c r="C61" s="29">
        <v>11931684</v>
      </c>
      <c r="D61" s="28">
        <f t="shared" si="2"/>
        <v>41993222</v>
      </c>
      <c r="E61" s="36">
        <f t="shared" si="10"/>
        <v>0.2409405812151689</v>
      </c>
      <c r="F61" s="12">
        <v>2000846.18</v>
      </c>
      <c r="G61" s="12"/>
      <c r="H61" s="12"/>
      <c r="I61" s="12"/>
      <c r="J61" s="12">
        <v>554355.59</v>
      </c>
      <c r="K61" s="12"/>
      <c r="L61" s="12"/>
      <c r="M61" s="12">
        <v>9117026</v>
      </c>
      <c r="N61" s="12"/>
      <c r="O61" s="12">
        <v>3871476</v>
      </c>
      <c r="P61" s="13">
        <v>3635418</v>
      </c>
      <c r="Q61" s="11"/>
      <c r="R61" s="12"/>
      <c r="S61" s="13"/>
      <c r="T61" s="13"/>
      <c r="U61" s="13"/>
      <c r="V61" s="44">
        <f t="shared" si="0"/>
        <v>6190619.7699999996</v>
      </c>
      <c r="W61" s="46">
        <f t="shared" si="1"/>
        <v>12988502</v>
      </c>
      <c r="X61" s="49"/>
      <c r="Y61" s="14">
        <v>1683460</v>
      </c>
      <c r="Z61" s="42">
        <f t="shared" si="3"/>
        <v>20862581.77</v>
      </c>
      <c r="AA61" s="42">
        <f t="shared" si="11"/>
        <v>62855803.769999996</v>
      </c>
      <c r="AB61" s="66">
        <f t="shared" si="4"/>
        <v>0.23475474436618132</v>
      </c>
      <c r="AC61" s="65">
        <f t="shared" si="12"/>
        <v>20.59315717645584</v>
      </c>
      <c r="AD61" s="58">
        <f t="shared" si="5"/>
        <v>14.109156762783861</v>
      </c>
      <c r="AE61" s="69">
        <f t="shared" si="6"/>
        <v>43.206378861919845</v>
      </c>
      <c r="AF61" s="70">
        <f t="shared" si="7"/>
        <v>0</v>
      </c>
      <c r="AG61" s="65">
        <f t="shared" si="8"/>
        <v>49.68083127796195</v>
      </c>
      <c r="AH61" s="67">
        <f t="shared" si="9"/>
        <v>5</v>
      </c>
      <c r="AI61" s="105">
        <v>22282</v>
      </c>
      <c r="AJ61" s="67">
        <v>1</v>
      </c>
    </row>
    <row r="62" spans="1:36" x14ac:dyDescent="0.2">
      <c r="A62" s="71" t="s">
        <v>76</v>
      </c>
      <c r="B62" s="19">
        <v>48650625</v>
      </c>
      <c r="C62" s="29">
        <v>14006759</v>
      </c>
      <c r="D62" s="28">
        <f t="shared" si="2"/>
        <v>62657384</v>
      </c>
      <c r="E62" s="36">
        <f t="shared" si="10"/>
        <v>0.35950341029754812</v>
      </c>
      <c r="F62" s="12">
        <v>3232299.12</v>
      </c>
      <c r="G62" s="12"/>
      <c r="H62" s="12"/>
      <c r="I62" s="12"/>
      <c r="J62" s="12">
        <v>897151.24</v>
      </c>
      <c r="K62" s="12"/>
      <c r="L62" s="12"/>
      <c r="M62" s="12">
        <v>6571416</v>
      </c>
      <c r="N62" s="12"/>
      <c r="O62" s="12">
        <v>705359</v>
      </c>
      <c r="P62" s="13">
        <v>5883443</v>
      </c>
      <c r="Q62" s="11"/>
      <c r="R62" s="12"/>
      <c r="S62" s="13">
        <v>556000</v>
      </c>
      <c r="T62" s="13"/>
      <c r="U62" s="13"/>
      <c r="V62" s="44">
        <f t="shared" si="0"/>
        <v>10012893.359999999</v>
      </c>
      <c r="W62" s="46">
        <f t="shared" si="1"/>
        <v>7832775</v>
      </c>
      <c r="X62" s="49"/>
      <c r="Y62" s="14">
        <v>1976236</v>
      </c>
      <c r="Z62" s="42">
        <f t="shared" si="3"/>
        <v>19821904.359999999</v>
      </c>
      <c r="AA62" s="42">
        <f t="shared" si="11"/>
        <v>82479288.359999999</v>
      </c>
      <c r="AB62" s="66">
        <f t="shared" si="4"/>
        <v>0.308044811984374</v>
      </c>
      <c r="AC62" s="65">
        <f t="shared" si="12"/>
        <v>20.581222461170849</v>
      </c>
      <c r="AD62" s="58">
        <f t="shared" si="5"/>
        <v>14.109159727814264</v>
      </c>
      <c r="AE62" s="69">
        <f t="shared" si="6"/>
        <v>16.100050102131267</v>
      </c>
      <c r="AF62" s="70">
        <f t="shared" si="7"/>
        <v>0</v>
      </c>
      <c r="AG62" s="65">
        <f t="shared" si="8"/>
        <v>31.635384522277533</v>
      </c>
      <c r="AH62" s="67">
        <f t="shared" si="9"/>
        <v>6</v>
      </c>
      <c r="AI62" s="105">
        <v>153257</v>
      </c>
      <c r="AJ62" s="67">
        <v>1</v>
      </c>
    </row>
    <row r="63" spans="1:36" x14ac:dyDescent="0.2">
      <c r="A63" s="71" t="s">
        <v>77</v>
      </c>
      <c r="B63" s="19">
        <v>27143592</v>
      </c>
      <c r="C63" s="29">
        <v>12450453</v>
      </c>
      <c r="D63" s="28">
        <f t="shared" si="2"/>
        <v>39594045</v>
      </c>
      <c r="E63" s="36">
        <f t="shared" si="10"/>
        <v>0.22717504779603603</v>
      </c>
      <c r="F63" s="12">
        <v>1804058.28</v>
      </c>
      <c r="G63" s="12"/>
      <c r="H63" s="12"/>
      <c r="I63" s="12"/>
      <c r="J63" s="12">
        <v>500546.66</v>
      </c>
      <c r="K63" s="12"/>
      <c r="L63" s="12"/>
      <c r="M63" s="12">
        <v>3534241</v>
      </c>
      <c r="N63" s="12"/>
      <c r="O63" s="12">
        <v>1703300</v>
      </c>
      <c r="P63" s="13">
        <v>3282543</v>
      </c>
      <c r="Q63" s="11"/>
      <c r="R63" s="12"/>
      <c r="S63" s="13"/>
      <c r="T63" s="13"/>
      <c r="U63" s="13"/>
      <c r="V63" s="44">
        <f t="shared" si="0"/>
        <v>5587147.9399999995</v>
      </c>
      <c r="W63" s="46">
        <f t="shared" si="1"/>
        <v>5237541</v>
      </c>
      <c r="X63" s="49"/>
      <c r="Y63" s="14">
        <v>1756654</v>
      </c>
      <c r="Z63" s="42">
        <f t="shared" si="3"/>
        <v>12581342.939999999</v>
      </c>
      <c r="AA63" s="42">
        <f t="shared" si="11"/>
        <v>52175387.939999998</v>
      </c>
      <c r="AB63" s="66">
        <f t="shared" si="4"/>
        <v>0.19486537636015405</v>
      </c>
      <c r="AC63" s="65">
        <f t="shared" si="12"/>
        <v>20.583671976796584</v>
      </c>
      <c r="AD63" s="58">
        <f t="shared" si="5"/>
        <v>14.109157313392535</v>
      </c>
      <c r="AE63" s="69">
        <f t="shared" si="6"/>
        <v>19.295681279028951</v>
      </c>
      <c r="AF63" s="70">
        <f t="shared" si="7"/>
        <v>0</v>
      </c>
      <c r="AG63" s="65">
        <f t="shared" si="8"/>
        <v>31.775846443575034</v>
      </c>
      <c r="AH63" s="67">
        <f t="shared" si="9"/>
        <v>5</v>
      </c>
      <c r="AI63" s="105">
        <v>52854</v>
      </c>
      <c r="AJ63" s="67">
        <v>1</v>
      </c>
    </row>
    <row r="64" spans="1:36" x14ac:dyDescent="0.2">
      <c r="A64" s="71" t="s">
        <v>78</v>
      </c>
      <c r="B64" s="19">
        <v>43861537</v>
      </c>
      <c r="C64" s="29">
        <v>15044297</v>
      </c>
      <c r="D64" s="28">
        <f t="shared" si="2"/>
        <v>58905834</v>
      </c>
      <c r="E64" s="36">
        <f t="shared" si="10"/>
        <v>0.33797849283687398</v>
      </c>
      <c r="F64" s="12">
        <v>2912612.73</v>
      </c>
      <c r="G64" s="12"/>
      <c r="H64" s="12"/>
      <c r="I64" s="12"/>
      <c r="J64" s="12">
        <v>808837.14</v>
      </c>
      <c r="K64" s="12"/>
      <c r="L64" s="12"/>
      <c r="M64" s="12">
        <v>5506671</v>
      </c>
      <c r="N64" s="12"/>
      <c r="O64" s="12">
        <v>2360000</v>
      </c>
      <c r="P64" s="13">
        <v>5304286</v>
      </c>
      <c r="Q64" s="11"/>
      <c r="R64" s="12"/>
      <c r="S64" s="13">
        <v>228000</v>
      </c>
      <c r="T64" s="13"/>
      <c r="U64" s="13"/>
      <c r="V64" s="44">
        <f t="shared" si="0"/>
        <v>9025735.870000001</v>
      </c>
      <c r="W64" s="46">
        <f t="shared" si="1"/>
        <v>8094671</v>
      </c>
      <c r="X64" s="49"/>
      <c r="Y64" s="14">
        <v>2122623</v>
      </c>
      <c r="Z64" s="42">
        <f t="shared" si="3"/>
        <v>19243029.870000001</v>
      </c>
      <c r="AA64" s="42">
        <f t="shared" si="11"/>
        <v>78148863.870000005</v>
      </c>
      <c r="AB64" s="66">
        <f t="shared" si="4"/>
        <v>0.29187148139000491</v>
      </c>
      <c r="AC64" s="65">
        <f t="shared" si="12"/>
        <v>20.577792041350492</v>
      </c>
      <c r="AD64" s="58">
        <f t="shared" si="5"/>
        <v>14.10915378764458</v>
      </c>
      <c r="AE64" s="69">
        <f t="shared" si="6"/>
        <v>18.455055507972737</v>
      </c>
      <c r="AF64" s="70">
        <f t="shared" si="7"/>
        <v>0</v>
      </c>
      <c r="AG64" s="65">
        <f t="shared" si="8"/>
        <v>32.667443211142725</v>
      </c>
      <c r="AH64" s="67">
        <f t="shared" si="9"/>
        <v>6</v>
      </c>
      <c r="AI64" s="105">
        <v>132041</v>
      </c>
      <c r="AJ64" s="67">
        <v>1</v>
      </c>
    </row>
    <row r="65" spans="1:36" x14ac:dyDescent="0.2">
      <c r="A65" s="71" t="s">
        <v>79</v>
      </c>
      <c r="B65" s="19">
        <v>19924147</v>
      </c>
      <c r="C65" s="29">
        <v>11412915</v>
      </c>
      <c r="D65" s="28">
        <f t="shared" si="2"/>
        <v>31337062</v>
      </c>
      <c r="E65" s="36">
        <f t="shared" si="10"/>
        <v>0.17979972891472304</v>
      </c>
      <c r="F65" s="12">
        <v>1324472.46</v>
      </c>
      <c r="G65" s="12"/>
      <c r="H65" s="12"/>
      <c r="I65" s="12"/>
      <c r="J65" s="12">
        <v>367415.09</v>
      </c>
      <c r="K65" s="12"/>
      <c r="L65" s="12"/>
      <c r="M65" s="12">
        <v>2834336</v>
      </c>
      <c r="N65" s="12"/>
      <c r="O65" s="12">
        <v>2743013</v>
      </c>
      <c r="P65" s="13">
        <v>2409477</v>
      </c>
      <c r="Q65" s="11"/>
      <c r="R65" s="12"/>
      <c r="S65" s="13">
        <v>76000</v>
      </c>
      <c r="T65" s="13">
        <v>2322805</v>
      </c>
      <c r="U65" s="13"/>
      <c r="V65" s="44">
        <f t="shared" si="0"/>
        <v>4101364.55</v>
      </c>
      <c r="W65" s="46">
        <f t="shared" si="1"/>
        <v>7976154</v>
      </c>
      <c r="X65" s="49"/>
      <c r="Y65" s="14">
        <v>1610266</v>
      </c>
      <c r="Z65" s="42">
        <f t="shared" si="3"/>
        <v>13687784.550000001</v>
      </c>
      <c r="AA65" s="42">
        <f t="shared" si="11"/>
        <v>45024846.549999997</v>
      </c>
      <c r="AB65" s="66">
        <f t="shared" si="4"/>
        <v>0.16815943330624586</v>
      </c>
      <c r="AC65" s="65">
        <f t="shared" si="12"/>
        <v>20.584894048412711</v>
      </c>
      <c r="AD65" s="58">
        <f t="shared" si="5"/>
        <v>14.109156162119843</v>
      </c>
      <c r="AE65" s="69">
        <f t="shared" si="6"/>
        <v>40.03259963902093</v>
      </c>
      <c r="AF65" s="70">
        <f t="shared" si="7"/>
        <v>0</v>
      </c>
      <c r="AG65" s="65">
        <f t="shared" si="8"/>
        <v>43.679220949302781</v>
      </c>
      <c r="AH65" s="67">
        <f t="shared" si="9"/>
        <v>7</v>
      </c>
      <c r="AI65" s="105">
        <v>14010</v>
      </c>
      <c r="AJ65" s="67">
        <v>1</v>
      </c>
    </row>
    <row r="66" spans="1:36" x14ac:dyDescent="0.2">
      <c r="A66" s="85" t="s">
        <v>80</v>
      </c>
      <c r="B66" s="20">
        <v>389201576</v>
      </c>
      <c r="C66" s="29">
        <v>160835187</v>
      </c>
      <c r="D66" s="28">
        <f t="shared" si="2"/>
        <v>550036763</v>
      </c>
      <c r="E66" s="36">
        <f t="shared" si="10"/>
        <v>3.1558944766593551</v>
      </c>
      <c r="F66" s="8">
        <v>25790951.030000001</v>
      </c>
      <c r="G66" s="8"/>
      <c r="H66" s="8"/>
      <c r="I66" s="8"/>
      <c r="J66" s="8">
        <v>7144041.5300000003</v>
      </c>
      <c r="K66" s="8"/>
      <c r="L66" s="8"/>
      <c r="M66" s="8">
        <v>51734950</v>
      </c>
      <c r="N66" s="8"/>
      <c r="O66" s="8">
        <f>SUM(O67:O78)</f>
        <v>124138303.49000001</v>
      </c>
      <c r="P66" s="9">
        <f>SUM(P67:P78)</f>
        <v>47067129</v>
      </c>
      <c r="Q66" s="7"/>
      <c r="R66" s="8"/>
      <c r="S66" s="9">
        <v>1096000</v>
      </c>
      <c r="T66" s="9"/>
      <c r="U66" s="9"/>
      <c r="V66" s="43">
        <f t="shared" si="0"/>
        <v>80002121.560000002</v>
      </c>
      <c r="W66" s="45">
        <f t="shared" si="1"/>
        <v>176969253.49000001</v>
      </c>
      <c r="X66" s="48"/>
      <c r="Y66" s="14">
        <v>22616919</v>
      </c>
      <c r="Z66" s="42">
        <f t="shared" si="3"/>
        <v>279588294.05000001</v>
      </c>
      <c r="AA66" s="42">
        <f t="shared" si="11"/>
        <v>829625057.04999995</v>
      </c>
      <c r="AB66" s="66">
        <f t="shared" si="4"/>
        <v>3.0984953895459726</v>
      </c>
      <c r="AC66" s="65">
        <f t="shared" si="12"/>
        <v>20.555446455848884</v>
      </c>
      <c r="AD66" s="58">
        <f t="shared" si="5"/>
        <v>14.062170985009642</v>
      </c>
      <c r="AE66" s="69">
        <f t="shared" si="6"/>
        <v>45.469819343691462</v>
      </c>
      <c r="AF66" s="70">
        <f t="shared" si="7"/>
        <v>0</v>
      </c>
      <c r="AG66" s="65">
        <f t="shared" si="8"/>
        <v>50.830837656209539</v>
      </c>
      <c r="AH66" s="67">
        <f t="shared" si="9"/>
        <v>6</v>
      </c>
      <c r="AI66" s="100"/>
      <c r="AJ66" s="67"/>
    </row>
    <row r="67" spans="1:36" x14ac:dyDescent="0.2">
      <c r="A67" s="71" t="s">
        <v>81</v>
      </c>
      <c r="B67" s="19">
        <v>23882095</v>
      </c>
      <c r="C67" s="29">
        <v>10930547</v>
      </c>
      <c r="D67" s="28">
        <f t="shared" si="2"/>
        <v>34812642</v>
      </c>
      <c r="E67" s="36">
        <f t="shared" si="10"/>
        <v>0.19974123912462824</v>
      </c>
      <c r="F67" s="12">
        <v>1600126.16</v>
      </c>
      <c r="G67" s="12"/>
      <c r="H67" s="12"/>
      <c r="I67" s="12"/>
      <c r="J67" s="12">
        <v>438370.99</v>
      </c>
      <c r="K67" s="12"/>
      <c r="L67" s="12"/>
      <c r="M67" s="12">
        <v>2972535</v>
      </c>
      <c r="N67" s="12"/>
      <c r="O67" s="12">
        <v>341263</v>
      </c>
      <c r="P67" s="13">
        <v>2888121</v>
      </c>
      <c r="Q67" s="11"/>
      <c r="R67" s="12"/>
      <c r="S67" s="13"/>
      <c r="T67" s="13"/>
      <c r="U67" s="13"/>
      <c r="V67" s="44">
        <f t="shared" si="0"/>
        <v>4926618.1500000004</v>
      </c>
      <c r="W67" s="46">
        <f t="shared" si="1"/>
        <v>3313798</v>
      </c>
      <c r="X67" s="49"/>
      <c r="Y67" s="14">
        <v>1537072</v>
      </c>
      <c r="Z67" s="42">
        <f t="shared" si="3"/>
        <v>9777488.1500000004</v>
      </c>
      <c r="AA67" s="42">
        <f t="shared" si="11"/>
        <v>44590130.149999999</v>
      </c>
      <c r="AB67" s="66">
        <f t="shared" si="4"/>
        <v>0.16653584835095342</v>
      </c>
      <c r="AC67" s="65">
        <f t="shared" si="12"/>
        <v>20.628919489684638</v>
      </c>
      <c r="AD67" s="58">
        <f t="shared" si="5"/>
        <v>14.062169075344535</v>
      </c>
      <c r="AE67" s="69">
        <f t="shared" si="6"/>
        <v>13.875658730944668</v>
      </c>
      <c r="AF67" s="70">
        <f t="shared" si="7"/>
        <v>0</v>
      </c>
      <c r="AG67" s="65">
        <f t="shared" si="8"/>
        <v>28.086027340297814</v>
      </c>
      <c r="AH67" s="67">
        <f t="shared" si="9"/>
        <v>5</v>
      </c>
      <c r="AI67" s="103">
        <v>42501</v>
      </c>
      <c r="AJ67" s="67">
        <v>1</v>
      </c>
    </row>
    <row r="68" spans="1:36" x14ac:dyDescent="0.2">
      <c r="A68" s="71" t="s">
        <v>82</v>
      </c>
      <c r="B68" s="19">
        <v>35587763</v>
      </c>
      <c r="C68" s="29">
        <v>14053560</v>
      </c>
      <c r="D68" s="28">
        <f t="shared" si="2"/>
        <v>49641323</v>
      </c>
      <c r="E68" s="36">
        <f t="shared" si="10"/>
        <v>0.28482237480872347</v>
      </c>
      <c r="F68" s="12">
        <v>2391484.7799999998</v>
      </c>
      <c r="G68" s="12"/>
      <c r="H68" s="12"/>
      <c r="I68" s="12"/>
      <c r="J68" s="12">
        <v>653235.93999999994</v>
      </c>
      <c r="K68" s="12"/>
      <c r="L68" s="12"/>
      <c r="M68" s="12">
        <v>4935414</v>
      </c>
      <c r="N68" s="12"/>
      <c r="O68" s="12">
        <v>20750459.32</v>
      </c>
      <c r="P68" s="13">
        <v>4303718</v>
      </c>
      <c r="Q68" s="11"/>
      <c r="R68" s="12"/>
      <c r="S68" s="13">
        <v>92000</v>
      </c>
      <c r="T68" s="13"/>
      <c r="U68" s="13"/>
      <c r="V68" s="44">
        <f t="shared" si="0"/>
        <v>7348438.7199999997</v>
      </c>
      <c r="W68" s="46">
        <f t="shared" si="1"/>
        <v>25777873.32</v>
      </c>
      <c r="X68" s="49"/>
      <c r="Y68" s="14">
        <v>1976236</v>
      </c>
      <c r="Z68" s="42">
        <f t="shared" si="3"/>
        <v>35102548.039999999</v>
      </c>
      <c r="AA68" s="42">
        <f t="shared" si="11"/>
        <v>84743871.039999992</v>
      </c>
      <c r="AB68" s="66">
        <f t="shared" si="4"/>
        <v>0.31650260738676472</v>
      </c>
      <c r="AC68" s="65">
        <f t="shared" si="12"/>
        <v>20.648779525703819</v>
      </c>
      <c r="AD68" s="58">
        <f t="shared" si="5"/>
        <v>14.06217357025551</v>
      </c>
      <c r="AE68" s="69">
        <f t="shared" si="6"/>
        <v>72.434654912139322</v>
      </c>
      <c r="AF68" s="70">
        <f t="shared" si="7"/>
        <v>0</v>
      </c>
      <c r="AG68" s="65">
        <f t="shared" si="8"/>
        <v>70.712353979768025</v>
      </c>
      <c r="AH68" s="67">
        <f t="shared" si="9"/>
        <v>6</v>
      </c>
      <c r="AI68" s="103">
        <v>81714</v>
      </c>
      <c r="AJ68" s="67">
        <v>1</v>
      </c>
    </row>
    <row r="69" spans="1:36" x14ac:dyDescent="0.2">
      <c r="A69" s="71" t="s">
        <v>83</v>
      </c>
      <c r="B69" s="19">
        <v>23441704</v>
      </c>
      <c r="C69" s="29">
        <v>13012556</v>
      </c>
      <c r="D69" s="28">
        <f t="shared" si="2"/>
        <v>36454260</v>
      </c>
      <c r="E69" s="36">
        <f t="shared" si="10"/>
        <v>0.20916019714250275</v>
      </c>
      <c r="F69" s="12">
        <v>1570405.51</v>
      </c>
      <c r="G69" s="12"/>
      <c r="H69" s="12"/>
      <c r="I69" s="12"/>
      <c r="J69" s="12">
        <v>430287.34</v>
      </c>
      <c r="K69" s="12"/>
      <c r="L69" s="12"/>
      <c r="M69" s="12">
        <v>4347654</v>
      </c>
      <c r="N69" s="12"/>
      <c r="O69" s="12">
        <v>7121226.4299999997</v>
      </c>
      <c r="P69" s="13">
        <v>2834864</v>
      </c>
      <c r="Q69" s="11"/>
      <c r="R69" s="12"/>
      <c r="S69" s="13"/>
      <c r="T69" s="13"/>
      <c r="U69" s="13"/>
      <c r="V69" s="44">
        <f t="shared" si="0"/>
        <v>4835556.8499999996</v>
      </c>
      <c r="W69" s="46">
        <f t="shared" si="1"/>
        <v>11468880.43</v>
      </c>
      <c r="X69" s="49"/>
      <c r="Y69" s="14">
        <v>1829848</v>
      </c>
      <c r="Z69" s="42">
        <f t="shared" si="3"/>
        <v>18134285.280000001</v>
      </c>
      <c r="AA69" s="42">
        <f t="shared" si="11"/>
        <v>54588545.280000001</v>
      </c>
      <c r="AB69" s="66">
        <f t="shared" si="4"/>
        <v>0.20387807050276646</v>
      </c>
      <c r="AC69" s="65">
        <f t="shared" si="12"/>
        <v>20.628009166910392</v>
      </c>
      <c r="AD69" s="58">
        <f t="shared" si="5"/>
        <v>14.062171951459806</v>
      </c>
      <c r="AE69" s="69">
        <f t="shared" si="6"/>
        <v>48.925114104333026</v>
      </c>
      <c r="AF69" s="70">
        <f t="shared" si="7"/>
        <v>0</v>
      </c>
      <c r="AG69" s="65">
        <f t="shared" si="8"/>
        <v>49.745311741343812</v>
      </c>
      <c r="AH69" s="67">
        <f t="shared" si="9"/>
        <v>5</v>
      </c>
      <c r="AI69" s="103">
        <v>27697</v>
      </c>
      <c r="AJ69" s="67">
        <v>1</v>
      </c>
    </row>
    <row r="70" spans="1:36" x14ac:dyDescent="0.2">
      <c r="A70" s="71" t="s">
        <v>84</v>
      </c>
      <c r="B70" s="19">
        <v>97806364</v>
      </c>
      <c r="C70" s="29">
        <v>27066116</v>
      </c>
      <c r="D70" s="28">
        <f t="shared" si="2"/>
        <v>124872480</v>
      </c>
      <c r="E70" s="36">
        <f t="shared" si="10"/>
        <v>0.71646914611552204</v>
      </c>
      <c r="F70" s="12">
        <v>6305717.7000000002</v>
      </c>
      <c r="G70" s="12"/>
      <c r="H70" s="12"/>
      <c r="I70" s="12"/>
      <c r="J70" s="12">
        <v>1795297.77</v>
      </c>
      <c r="K70" s="12"/>
      <c r="L70" s="12"/>
      <c r="M70" s="12">
        <v>13723848</v>
      </c>
      <c r="N70" s="12"/>
      <c r="O70" s="12">
        <v>37918337.100000001</v>
      </c>
      <c r="P70" s="13">
        <v>11827970</v>
      </c>
      <c r="Q70" s="11"/>
      <c r="R70" s="12"/>
      <c r="S70" s="13">
        <v>1004000</v>
      </c>
      <c r="T70" s="13"/>
      <c r="U70" s="13"/>
      <c r="V70" s="44">
        <f t="shared" ref="V70:V133" si="13">F70+J70+P70</f>
        <v>19928985.469999999</v>
      </c>
      <c r="W70" s="46">
        <f t="shared" ref="W70:W133" si="14">G70+I70+M70+N70+O70+R70+S70+T70+U70</f>
        <v>52646185.100000001</v>
      </c>
      <c r="X70" s="49"/>
      <c r="Y70" s="14">
        <v>3806083</v>
      </c>
      <c r="Z70" s="42">
        <f t="shared" si="3"/>
        <v>76381253.569999993</v>
      </c>
      <c r="AA70" s="42">
        <f t="shared" si="11"/>
        <v>201253733.56999999</v>
      </c>
      <c r="AB70" s="66">
        <f t="shared" si="4"/>
        <v>0.75164528879215886</v>
      </c>
      <c r="AC70" s="65">
        <f t="shared" si="12"/>
        <v>20.375959860853225</v>
      </c>
      <c r="AD70" s="58">
        <f t="shared" si="5"/>
        <v>14.06216909733188</v>
      </c>
      <c r="AE70" s="69">
        <f t="shared" si="6"/>
        <v>53.826952507916559</v>
      </c>
      <c r="AF70" s="70">
        <f t="shared" si="7"/>
        <v>0</v>
      </c>
      <c r="AG70" s="65">
        <f t="shared" si="8"/>
        <v>61.167403394246669</v>
      </c>
      <c r="AH70" s="67">
        <f t="shared" si="9"/>
        <v>6</v>
      </c>
      <c r="AI70" s="103">
        <v>374052</v>
      </c>
      <c r="AJ70" s="67">
        <v>1</v>
      </c>
    </row>
    <row r="71" spans="1:36" x14ac:dyDescent="0.2">
      <c r="A71" s="71" t="s">
        <v>64</v>
      </c>
      <c r="B71" s="19">
        <v>27541097</v>
      </c>
      <c r="C71" s="29">
        <v>11451049</v>
      </c>
      <c r="D71" s="28">
        <f t="shared" ref="D71:D134" si="15">B71+C71</f>
        <v>38992146</v>
      </c>
      <c r="E71" s="36">
        <f t="shared" si="10"/>
        <v>0.22372158821408664</v>
      </c>
      <c r="F71" s="12">
        <v>1830825.84</v>
      </c>
      <c r="G71" s="12"/>
      <c r="H71" s="12"/>
      <c r="I71" s="12"/>
      <c r="J71" s="12">
        <v>505534.28</v>
      </c>
      <c r="K71" s="12"/>
      <c r="L71" s="12"/>
      <c r="M71" s="12">
        <v>3385562</v>
      </c>
      <c r="N71" s="12"/>
      <c r="O71" s="12">
        <v>11749926.609999999</v>
      </c>
      <c r="P71" s="13">
        <v>3330614</v>
      </c>
      <c r="Q71" s="11"/>
      <c r="R71" s="12"/>
      <c r="S71" s="13"/>
      <c r="T71" s="13"/>
      <c r="U71" s="13"/>
      <c r="V71" s="44">
        <f t="shared" si="13"/>
        <v>5666974.1200000001</v>
      </c>
      <c r="W71" s="46">
        <f t="shared" si="14"/>
        <v>15135488.609999999</v>
      </c>
      <c r="X71" s="49"/>
      <c r="Y71" s="14">
        <v>1610266</v>
      </c>
      <c r="Z71" s="42">
        <f t="shared" ref="Z71:Z134" si="16">V71+W71+X71+Y71</f>
        <v>22412728.73</v>
      </c>
      <c r="AA71" s="42">
        <f t="shared" si="11"/>
        <v>61404874.730000004</v>
      </c>
      <c r="AB71" s="66">
        <f t="shared" ref="AB71:AB134" si="17">((AA71/$AA$5)*100)</f>
        <v>0.22933579407918755</v>
      </c>
      <c r="AC71" s="65">
        <f t="shared" si="12"/>
        <v>20.576428455264509</v>
      </c>
      <c r="AD71" s="58">
        <f t="shared" ref="AD71:AD134" si="18">((Y71/C71)*100)</f>
        <v>14.062170199428891</v>
      </c>
      <c r="AE71" s="69">
        <f t="shared" ref="AE71:AE134" si="19">(W71/B71)*100</f>
        <v>54.956012137061926</v>
      </c>
      <c r="AF71" s="70">
        <f t="shared" ref="AF71:AF134" si="20">(X71/B71)*100</f>
        <v>0</v>
      </c>
      <c r="AG71" s="65">
        <f t="shared" ref="AG71:AG134" si="21">(Z71/D71)*100</f>
        <v>57.480110815136975</v>
      </c>
      <c r="AH71" s="67">
        <f t="shared" ref="AH71:AH134" si="22">COUNT(F71:U71)</f>
        <v>5</v>
      </c>
      <c r="AI71" s="103">
        <v>54376</v>
      </c>
      <c r="AJ71" s="67">
        <v>1</v>
      </c>
    </row>
    <row r="72" spans="1:36" x14ac:dyDescent="0.2">
      <c r="A72" s="71" t="s">
        <v>85</v>
      </c>
      <c r="B72" s="19">
        <v>21612832</v>
      </c>
      <c r="C72" s="29">
        <v>11451049</v>
      </c>
      <c r="D72" s="28">
        <f t="shared" si="15"/>
        <v>33063881</v>
      </c>
      <c r="E72" s="36">
        <f t="shared" ref="E72:E135" si="23">(D72/$D$5)*100</f>
        <v>0.18970753673936191</v>
      </c>
      <c r="F72" s="12">
        <v>1427659.99</v>
      </c>
      <c r="G72" s="12"/>
      <c r="H72" s="12"/>
      <c r="I72" s="12"/>
      <c r="J72" s="12">
        <v>396717.23</v>
      </c>
      <c r="K72" s="12"/>
      <c r="L72" s="12"/>
      <c r="M72" s="12">
        <v>2474183</v>
      </c>
      <c r="N72" s="12"/>
      <c r="O72" s="12">
        <v>1815006.28</v>
      </c>
      <c r="P72" s="13">
        <v>2613694</v>
      </c>
      <c r="Q72" s="11"/>
      <c r="R72" s="12"/>
      <c r="S72" s="13"/>
      <c r="T72" s="13"/>
      <c r="U72" s="13"/>
      <c r="V72" s="44">
        <f t="shared" si="13"/>
        <v>4438071.22</v>
      </c>
      <c r="W72" s="46">
        <f t="shared" si="14"/>
        <v>4289189.28</v>
      </c>
      <c r="X72" s="49"/>
      <c r="Y72" s="14">
        <v>1610266</v>
      </c>
      <c r="Z72" s="42">
        <f t="shared" si="16"/>
        <v>10337526.5</v>
      </c>
      <c r="AA72" s="42">
        <f t="shared" ref="AA72:AA135" si="24">Z72+D72</f>
        <v>43401407.5</v>
      </c>
      <c r="AB72" s="66">
        <f t="shared" si="17"/>
        <v>0.16209619019553215</v>
      </c>
      <c r="AC72" s="65">
        <f t="shared" ref="AC72:AC135" si="25">(V72/B72)*100</f>
        <v>20.534427047783463</v>
      </c>
      <c r="AD72" s="58">
        <f t="shared" si="18"/>
        <v>14.062170199428891</v>
      </c>
      <c r="AE72" s="69">
        <f t="shared" si="19"/>
        <v>19.845568040319751</v>
      </c>
      <c r="AF72" s="70">
        <f t="shared" si="20"/>
        <v>0</v>
      </c>
      <c r="AG72" s="65">
        <f t="shared" si="21"/>
        <v>31.265314861252978</v>
      </c>
      <c r="AH72" s="67">
        <f t="shared" si="22"/>
        <v>5</v>
      </c>
      <c r="AI72" s="103">
        <v>26366</v>
      </c>
      <c r="AJ72" s="67">
        <v>1</v>
      </c>
    </row>
    <row r="73" spans="1:36" x14ac:dyDescent="0.2">
      <c r="A73" s="71" t="s">
        <v>86</v>
      </c>
      <c r="B73" s="19">
        <v>30256427</v>
      </c>
      <c r="C73" s="29">
        <v>13012556</v>
      </c>
      <c r="D73" s="28">
        <f t="shared" si="15"/>
        <v>43268983</v>
      </c>
      <c r="E73" s="36">
        <f t="shared" si="23"/>
        <v>0.24826039575170639</v>
      </c>
      <c r="F73" s="12">
        <v>2011472.23</v>
      </c>
      <c r="G73" s="12"/>
      <c r="H73" s="12"/>
      <c r="I73" s="12"/>
      <c r="J73" s="12">
        <v>555375.89</v>
      </c>
      <c r="K73" s="12"/>
      <c r="L73" s="12"/>
      <c r="M73" s="12">
        <v>2225486</v>
      </c>
      <c r="N73" s="12"/>
      <c r="O73" s="12">
        <v>19841760.449999999</v>
      </c>
      <c r="P73" s="13">
        <v>3658986</v>
      </c>
      <c r="Q73" s="11"/>
      <c r="R73" s="12"/>
      <c r="S73" s="13"/>
      <c r="T73" s="13"/>
      <c r="U73" s="13"/>
      <c r="V73" s="44">
        <f t="shared" si="13"/>
        <v>6225834.1200000001</v>
      </c>
      <c r="W73" s="46">
        <f t="shared" si="14"/>
        <v>22067246.449999999</v>
      </c>
      <c r="X73" s="49"/>
      <c r="Y73" s="14">
        <v>1829848</v>
      </c>
      <c r="Z73" s="42">
        <f t="shared" si="16"/>
        <v>30122928.57</v>
      </c>
      <c r="AA73" s="42">
        <f t="shared" si="24"/>
        <v>73391911.569999993</v>
      </c>
      <c r="AB73" s="66">
        <f t="shared" si="17"/>
        <v>0.27410514870201835</v>
      </c>
      <c r="AC73" s="65">
        <f t="shared" si="25"/>
        <v>20.576897992614924</v>
      </c>
      <c r="AD73" s="58">
        <f t="shared" si="18"/>
        <v>14.062171951459806</v>
      </c>
      <c r="AE73" s="69">
        <f t="shared" si="19"/>
        <v>72.934079261903591</v>
      </c>
      <c r="AF73" s="70">
        <f t="shared" si="20"/>
        <v>0</v>
      </c>
      <c r="AG73" s="65">
        <f t="shared" si="21"/>
        <v>69.617833564518946</v>
      </c>
      <c r="AH73" s="67">
        <f t="shared" si="22"/>
        <v>5</v>
      </c>
      <c r="AI73" s="103">
        <v>54051</v>
      </c>
      <c r="AJ73" s="67">
        <v>1</v>
      </c>
    </row>
    <row r="74" spans="1:36" x14ac:dyDescent="0.2">
      <c r="A74" s="71" t="s">
        <v>87</v>
      </c>
      <c r="B74" s="19">
        <v>23879000</v>
      </c>
      <c r="C74" s="29">
        <v>11971551</v>
      </c>
      <c r="D74" s="28">
        <f t="shared" si="15"/>
        <v>35850551</v>
      </c>
      <c r="E74" s="36">
        <f t="shared" si="23"/>
        <v>0.20569635249288692</v>
      </c>
      <c r="F74" s="12">
        <v>1603936.27</v>
      </c>
      <c r="G74" s="12"/>
      <c r="H74" s="12"/>
      <c r="I74" s="12"/>
      <c r="J74" s="12">
        <v>438314.18</v>
      </c>
      <c r="K74" s="12"/>
      <c r="L74" s="12"/>
      <c r="M74" s="12">
        <v>2997321</v>
      </c>
      <c r="N74" s="12"/>
      <c r="O74" s="12">
        <v>3461511.47</v>
      </c>
      <c r="P74" s="13">
        <v>2887748</v>
      </c>
      <c r="Q74" s="11"/>
      <c r="R74" s="12"/>
      <c r="S74" s="13"/>
      <c r="T74" s="13"/>
      <c r="U74" s="13"/>
      <c r="V74" s="44">
        <f t="shared" si="13"/>
        <v>4929998.45</v>
      </c>
      <c r="W74" s="46">
        <f t="shared" si="14"/>
        <v>6458832.4700000007</v>
      </c>
      <c r="X74" s="49"/>
      <c r="Y74" s="14">
        <v>1683460</v>
      </c>
      <c r="Z74" s="42">
        <f t="shared" si="16"/>
        <v>13072290.920000002</v>
      </c>
      <c r="AA74" s="42">
        <f t="shared" si="24"/>
        <v>48922841.920000002</v>
      </c>
      <c r="AB74" s="66">
        <f t="shared" si="17"/>
        <v>0.18271772151099644</v>
      </c>
      <c r="AC74" s="65">
        <f t="shared" si="25"/>
        <v>20.645749193852339</v>
      </c>
      <c r="AD74" s="58">
        <f t="shared" si="18"/>
        <v>14.06217122576682</v>
      </c>
      <c r="AE74" s="69">
        <f t="shared" si="19"/>
        <v>27.048169814481348</v>
      </c>
      <c r="AF74" s="70">
        <f t="shared" si="20"/>
        <v>0</v>
      </c>
      <c r="AG74" s="65">
        <f t="shared" si="21"/>
        <v>36.463291512590708</v>
      </c>
      <c r="AH74" s="67">
        <f t="shared" si="22"/>
        <v>5</v>
      </c>
      <c r="AI74" s="103">
        <v>37656</v>
      </c>
      <c r="AJ74" s="67">
        <v>1</v>
      </c>
    </row>
    <row r="75" spans="1:36" x14ac:dyDescent="0.2">
      <c r="A75" s="71" t="s">
        <v>88</v>
      </c>
      <c r="B75" s="19">
        <v>34851512</v>
      </c>
      <c r="C75" s="29">
        <v>13533058</v>
      </c>
      <c r="D75" s="28">
        <f t="shared" si="15"/>
        <v>48384570</v>
      </c>
      <c r="E75" s="36">
        <f t="shared" si="23"/>
        <v>0.27761162069550238</v>
      </c>
      <c r="F75" s="12">
        <v>2345895.16</v>
      </c>
      <c r="G75" s="12"/>
      <c r="H75" s="12"/>
      <c r="I75" s="12"/>
      <c r="J75" s="12">
        <v>639721.59</v>
      </c>
      <c r="K75" s="12"/>
      <c r="L75" s="12"/>
      <c r="M75" s="12">
        <v>5589362</v>
      </c>
      <c r="N75" s="12"/>
      <c r="O75" s="12">
        <v>7687047.1500000004</v>
      </c>
      <c r="P75" s="13">
        <v>4214680</v>
      </c>
      <c r="Q75" s="11"/>
      <c r="R75" s="12"/>
      <c r="S75" s="13"/>
      <c r="T75" s="13"/>
      <c r="U75" s="13"/>
      <c r="V75" s="44">
        <f t="shared" si="13"/>
        <v>7200296.75</v>
      </c>
      <c r="W75" s="46">
        <f t="shared" si="14"/>
        <v>13276409.15</v>
      </c>
      <c r="X75" s="49"/>
      <c r="Y75" s="14">
        <v>1903042</v>
      </c>
      <c r="Z75" s="42">
        <f t="shared" si="16"/>
        <v>22379747.899999999</v>
      </c>
      <c r="AA75" s="42">
        <f t="shared" si="24"/>
        <v>70764317.900000006</v>
      </c>
      <c r="AB75" s="66">
        <f t="shared" si="17"/>
        <v>0.26429157472313541</v>
      </c>
      <c r="AC75" s="65">
        <f t="shared" si="25"/>
        <v>20.659926461727114</v>
      </c>
      <c r="AD75" s="58">
        <f t="shared" si="18"/>
        <v>14.062172791988328</v>
      </c>
      <c r="AE75" s="69">
        <f t="shared" si="19"/>
        <v>38.094212813492859</v>
      </c>
      <c r="AF75" s="70">
        <f t="shared" si="20"/>
        <v>0</v>
      </c>
      <c r="AG75" s="65">
        <f t="shared" si="21"/>
        <v>46.25389437169742</v>
      </c>
      <c r="AH75" s="67">
        <f t="shared" si="22"/>
        <v>5</v>
      </c>
      <c r="AI75" s="103">
        <v>67808</v>
      </c>
      <c r="AJ75" s="67">
        <v>1</v>
      </c>
    </row>
    <row r="76" spans="1:36" x14ac:dyDescent="0.2">
      <c r="A76" s="71" t="s">
        <v>89</v>
      </c>
      <c r="B76" s="19">
        <v>25940001</v>
      </c>
      <c r="C76" s="29">
        <v>11451049</v>
      </c>
      <c r="D76" s="28">
        <f t="shared" si="15"/>
        <v>37391050</v>
      </c>
      <c r="E76" s="36">
        <f t="shared" si="23"/>
        <v>0.21453512948459733</v>
      </c>
      <c r="F76" s="12">
        <v>1746299.03</v>
      </c>
      <c r="G76" s="12"/>
      <c r="H76" s="12"/>
      <c r="I76" s="12"/>
      <c r="J76" s="12">
        <v>476145.16</v>
      </c>
      <c r="K76" s="12"/>
      <c r="L76" s="12"/>
      <c r="M76" s="12">
        <v>3264140</v>
      </c>
      <c r="N76" s="12"/>
      <c r="O76" s="12">
        <v>8414866.6799999997</v>
      </c>
      <c r="P76" s="13">
        <v>3136991</v>
      </c>
      <c r="Q76" s="11"/>
      <c r="R76" s="12"/>
      <c r="S76" s="13"/>
      <c r="T76" s="13"/>
      <c r="U76" s="13"/>
      <c r="V76" s="44">
        <f t="shared" si="13"/>
        <v>5359435.1899999995</v>
      </c>
      <c r="W76" s="46">
        <f t="shared" si="14"/>
        <v>11679006.68</v>
      </c>
      <c r="X76" s="49"/>
      <c r="Y76" s="14">
        <v>1610266</v>
      </c>
      <c r="Z76" s="42">
        <f t="shared" si="16"/>
        <v>18648707.869999997</v>
      </c>
      <c r="AA76" s="42">
        <f t="shared" si="24"/>
        <v>56039757.869999997</v>
      </c>
      <c r="AB76" s="66">
        <f t="shared" si="17"/>
        <v>0.20929807979630818</v>
      </c>
      <c r="AC76" s="65">
        <f t="shared" si="25"/>
        <v>20.660890452548557</v>
      </c>
      <c r="AD76" s="58">
        <f t="shared" si="18"/>
        <v>14.062170199428891</v>
      </c>
      <c r="AE76" s="69">
        <f t="shared" si="19"/>
        <v>45.023154316763517</v>
      </c>
      <c r="AF76" s="70">
        <f t="shared" si="20"/>
        <v>0</v>
      </c>
      <c r="AG76" s="65">
        <f t="shared" si="21"/>
        <v>49.874790544796141</v>
      </c>
      <c r="AH76" s="67">
        <f t="shared" si="22"/>
        <v>5</v>
      </c>
      <c r="AI76" s="103">
        <v>41673</v>
      </c>
      <c r="AJ76" s="67">
        <v>1</v>
      </c>
    </row>
    <row r="77" spans="1:36" x14ac:dyDescent="0.2">
      <c r="A77" s="71" t="s">
        <v>90</v>
      </c>
      <c r="B77" s="19">
        <v>24059631</v>
      </c>
      <c r="C77" s="29">
        <v>11971551</v>
      </c>
      <c r="D77" s="28">
        <f t="shared" si="15"/>
        <v>36031182</v>
      </c>
      <c r="E77" s="36">
        <f t="shared" si="23"/>
        <v>0.20673274208274686</v>
      </c>
      <c r="F77" s="12">
        <v>1607730.61</v>
      </c>
      <c r="G77" s="12"/>
      <c r="H77" s="12"/>
      <c r="I77" s="12"/>
      <c r="J77" s="12">
        <v>441629.76</v>
      </c>
      <c r="K77" s="12"/>
      <c r="L77" s="12"/>
      <c r="M77" s="12">
        <v>3351320</v>
      </c>
      <c r="N77" s="12"/>
      <c r="O77" s="12">
        <v>3988078</v>
      </c>
      <c r="P77" s="13">
        <v>2909593</v>
      </c>
      <c r="Q77" s="11"/>
      <c r="R77" s="12"/>
      <c r="S77" s="13"/>
      <c r="T77" s="13"/>
      <c r="U77" s="13"/>
      <c r="V77" s="44">
        <f t="shared" si="13"/>
        <v>4958953.37</v>
      </c>
      <c r="W77" s="46">
        <f t="shared" si="14"/>
        <v>7339398</v>
      </c>
      <c r="X77" s="49"/>
      <c r="Y77" s="14">
        <v>1683460</v>
      </c>
      <c r="Z77" s="42">
        <f t="shared" si="16"/>
        <v>13981811.370000001</v>
      </c>
      <c r="AA77" s="42">
        <f t="shared" si="24"/>
        <v>50012993.370000005</v>
      </c>
      <c r="AB77" s="66">
        <f t="shared" si="17"/>
        <v>0.18678923455538646</v>
      </c>
      <c r="AC77" s="65">
        <f t="shared" si="25"/>
        <v>20.611094866750037</v>
      </c>
      <c r="AD77" s="58">
        <f t="shared" si="18"/>
        <v>14.06217122576682</v>
      </c>
      <c r="AE77" s="69">
        <f t="shared" si="19"/>
        <v>30.505031436267664</v>
      </c>
      <c r="AF77" s="70">
        <f t="shared" si="20"/>
        <v>0</v>
      </c>
      <c r="AG77" s="65">
        <f t="shared" si="21"/>
        <v>38.804753532648476</v>
      </c>
      <c r="AH77" s="67">
        <f t="shared" si="22"/>
        <v>5</v>
      </c>
      <c r="AI77" s="103">
        <v>24671</v>
      </c>
      <c r="AJ77" s="67">
        <v>1</v>
      </c>
    </row>
    <row r="78" spans="1:36" x14ac:dyDescent="0.2">
      <c r="A78" s="71" t="s">
        <v>91</v>
      </c>
      <c r="B78" s="19">
        <v>20343150</v>
      </c>
      <c r="C78" s="29">
        <v>10930547</v>
      </c>
      <c r="D78" s="28">
        <f t="shared" si="15"/>
        <v>31273697</v>
      </c>
      <c r="E78" s="36">
        <f t="shared" si="23"/>
        <v>0.17943616548230293</v>
      </c>
      <c r="F78" s="12">
        <v>1349397.75</v>
      </c>
      <c r="G78" s="12"/>
      <c r="H78" s="12"/>
      <c r="I78" s="12"/>
      <c r="J78" s="12">
        <v>373411.4</v>
      </c>
      <c r="K78" s="12"/>
      <c r="L78" s="12"/>
      <c r="M78" s="12">
        <v>2468125</v>
      </c>
      <c r="N78" s="12"/>
      <c r="O78" s="12">
        <v>1048821</v>
      </c>
      <c r="P78" s="13">
        <v>2460150</v>
      </c>
      <c r="Q78" s="11"/>
      <c r="R78" s="12"/>
      <c r="S78" s="13"/>
      <c r="T78" s="13"/>
      <c r="U78" s="13"/>
      <c r="V78" s="44">
        <f t="shared" si="13"/>
        <v>4182959.15</v>
      </c>
      <c r="W78" s="46">
        <f t="shared" si="14"/>
        <v>3516946</v>
      </c>
      <c r="X78" s="49"/>
      <c r="Y78" s="14">
        <v>1537072</v>
      </c>
      <c r="Z78" s="42">
        <f t="shared" si="16"/>
        <v>9236977.1500000004</v>
      </c>
      <c r="AA78" s="42">
        <f t="shared" si="24"/>
        <v>40510674.149999999</v>
      </c>
      <c r="AB78" s="66">
        <f t="shared" si="17"/>
        <v>0.15129983842039285</v>
      </c>
      <c r="AC78" s="65">
        <f t="shared" si="25"/>
        <v>20.562003180431741</v>
      </c>
      <c r="AD78" s="58">
        <f t="shared" si="18"/>
        <v>14.062169075344535</v>
      </c>
      <c r="AE78" s="69">
        <f t="shared" si="19"/>
        <v>17.288109265280944</v>
      </c>
      <c r="AF78" s="70">
        <f t="shared" si="20"/>
        <v>0</v>
      </c>
      <c r="AG78" s="65">
        <f t="shared" si="21"/>
        <v>29.53592966639026</v>
      </c>
      <c r="AH78" s="67">
        <f t="shared" si="22"/>
        <v>5</v>
      </c>
      <c r="AI78" s="103">
        <v>16049</v>
      </c>
      <c r="AJ78" s="67">
        <v>1</v>
      </c>
    </row>
    <row r="79" spans="1:36" x14ac:dyDescent="0.2">
      <c r="A79" s="85" t="s">
        <v>92</v>
      </c>
      <c r="B79" s="20">
        <v>626144642</v>
      </c>
      <c r="C79" s="29">
        <v>238066918</v>
      </c>
      <c r="D79" s="28">
        <f t="shared" si="15"/>
        <v>864211560</v>
      </c>
      <c r="E79" s="36">
        <f t="shared" si="23"/>
        <v>4.9585058169451202</v>
      </c>
      <c r="F79" s="8">
        <v>41571462.719999999</v>
      </c>
      <c r="G79" s="8"/>
      <c r="H79" s="8"/>
      <c r="I79" s="8"/>
      <c r="J79" s="8">
        <v>11515211.51</v>
      </c>
      <c r="K79" s="8"/>
      <c r="L79" s="8"/>
      <c r="M79" s="8">
        <v>83230808</v>
      </c>
      <c r="N79" s="8"/>
      <c r="O79" s="8">
        <f>SUM(O80:O90)</f>
        <v>42243145.890000001</v>
      </c>
      <c r="P79" s="9">
        <f>SUM(P80:P90)</f>
        <v>75721252</v>
      </c>
      <c r="Q79" s="7"/>
      <c r="R79" s="8"/>
      <c r="S79" s="9">
        <v>1856000</v>
      </c>
      <c r="T79" s="9">
        <v>3548257</v>
      </c>
      <c r="U79" s="9"/>
      <c r="V79" s="43">
        <f t="shared" si="13"/>
        <v>128807926.22999999</v>
      </c>
      <c r="W79" s="45">
        <f t="shared" si="14"/>
        <v>130878210.89</v>
      </c>
      <c r="X79" s="48"/>
      <c r="Y79" s="14">
        <v>33230035</v>
      </c>
      <c r="Z79" s="42">
        <f t="shared" si="16"/>
        <v>292916172.12</v>
      </c>
      <c r="AA79" s="42">
        <f t="shared" si="24"/>
        <v>1157127732.1199999</v>
      </c>
      <c r="AB79" s="66">
        <f t="shared" si="17"/>
        <v>4.3216570095393401</v>
      </c>
      <c r="AC79" s="65">
        <f t="shared" si="25"/>
        <v>20.571592822158173</v>
      </c>
      <c r="AD79" s="58">
        <f t="shared" si="18"/>
        <v>13.95827495863999</v>
      </c>
      <c r="AE79" s="69">
        <f t="shared" si="19"/>
        <v>20.902232824664178</v>
      </c>
      <c r="AF79" s="70">
        <f t="shared" si="20"/>
        <v>0</v>
      </c>
      <c r="AG79" s="65">
        <f t="shared" si="21"/>
        <v>33.894035404941818</v>
      </c>
      <c r="AH79" s="67">
        <f t="shared" si="22"/>
        <v>7</v>
      </c>
      <c r="AI79" s="100"/>
      <c r="AJ79" s="67"/>
    </row>
    <row r="80" spans="1:36" x14ac:dyDescent="0.2">
      <c r="A80" s="71" t="s">
        <v>93</v>
      </c>
      <c r="B80" s="19">
        <v>182164299</v>
      </c>
      <c r="C80" s="29">
        <v>45096377</v>
      </c>
      <c r="D80" s="28">
        <f t="shared" si="15"/>
        <v>227260676</v>
      </c>
      <c r="E80" s="36">
        <f t="shared" si="23"/>
        <v>1.30393231942984</v>
      </c>
      <c r="F80" s="12">
        <v>12122023.98</v>
      </c>
      <c r="G80" s="12"/>
      <c r="H80" s="12"/>
      <c r="I80" s="12"/>
      <c r="J80" s="12">
        <v>3350121.19</v>
      </c>
      <c r="K80" s="12"/>
      <c r="L80" s="12"/>
      <c r="M80" s="12">
        <v>26330793</v>
      </c>
      <c r="N80" s="12"/>
      <c r="O80" s="12">
        <v>10600333</v>
      </c>
      <c r="P80" s="13">
        <v>22029588</v>
      </c>
      <c r="Q80" s="11"/>
      <c r="R80" s="12"/>
      <c r="S80" s="13">
        <v>1380000</v>
      </c>
      <c r="T80" s="13"/>
      <c r="U80" s="13"/>
      <c r="V80" s="44">
        <f t="shared" si="13"/>
        <v>37501733.170000002</v>
      </c>
      <c r="W80" s="46">
        <f t="shared" si="14"/>
        <v>38311126</v>
      </c>
      <c r="X80" s="49"/>
      <c r="Y80" s="14">
        <v>6294676</v>
      </c>
      <c r="Z80" s="42">
        <f t="shared" si="16"/>
        <v>82107535.170000002</v>
      </c>
      <c r="AA80" s="42">
        <f t="shared" si="24"/>
        <v>309368211.17000002</v>
      </c>
      <c r="AB80" s="66">
        <f t="shared" si="17"/>
        <v>1.1554327678950014</v>
      </c>
      <c r="AC80" s="65">
        <f t="shared" si="25"/>
        <v>20.586763364648085</v>
      </c>
      <c r="AD80" s="58">
        <f t="shared" si="18"/>
        <v>13.958274297733498</v>
      </c>
      <c r="AE80" s="69">
        <f t="shared" si="19"/>
        <v>21.031083593388406</v>
      </c>
      <c r="AF80" s="70">
        <f t="shared" si="20"/>
        <v>0</v>
      </c>
      <c r="AG80" s="65">
        <f t="shared" si="21"/>
        <v>36.129231248964516</v>
      </c>
      <c r="AH80" s="67">
        <f t="shared" si="22"/>
        <v>6</v>
      </c>
      <c r="AI80" s="105">
        <v>847781</v>
      </c>
      <c r="AJ80" s="67">
        <v>1</v>
      </c>
    </row>
    <row r="81" spans="1:36" x14ac:dyDescent="0.2">
      <c r="A81" s="71" t="s">
        <v>94</v>
      </c>
      <c r="B81" s="19">
        <v>50956370</v>
      </c>
      <c r="C81" s="29">
        <v>28840706</v>
      </c>
      <c r="D81" s="28">
        <f t="shared" si="15"/>
        <v>79797076</v>
      </c>
      <c r="E81" s="36">
        <f t="shared" si="23"/>
        <v>0.45784421759090088</v>
      </c>
      <c r="F81" s="12">
        <v>3368350.47</v>
      </c>
      <c r="G81" s="12"/>
      <c r="H81" s="12"/>
      <c r="I81" s="12"/>
      <c r="J81" s="12">
        <v>937121.14</v>
      </c>
      <c r="K81" s="12"/>
      <c r="L81" s="12"/>
      <c r="M81" s="12">
        <v>8429809</v>
      </c>
      <c r="N81" s="12"/>
      <c r="O81" s="12">
        <v>2959930</v>
      </c>
      <c r="P81" s="13">
        <v>6162282</v>
      </c>
      <c r="Q81" s="11"/>
      <c r="R81" s="12"/>
      <c r="S81" s="13"/>
      <c r="T81" s="13"/>
      <c r="U81" s="13"/>
      <c r="V81" s="44">
        <f t="shared" si="13"/>
        <v>10467753.609999999</v>
      </c>
      <c r="W81" s="46">
        <f t="shared" si="14"/>
        <v>11389739</v>
      </c>
      <c r="X81" s="49"/>
      <c r="Y81" s="14">
        <v>4025665</v>
      </c>
      <c r="Z81" s="42">
        <f t="shared" si="16"/>
        <v>25883157.609999999</v>
      </c>
      <c r="AA81" s="42">
        <f t="shared" si="24"/>
        <v>105680233.61</v>
      </c>
      <c r="AB81" s="66">
        <f t="shared" si="17"/>
        <v>0.3946960302417572</v>
      </c>
      <c r="AC81" s="65">
        <f t="shared" si="25"/>
        <v>20.542581055126178</v>
      </c>
      <c r="AD81" s="58">
        <f t="shared" si="18"/>
        <v>13.95827480783584</v>
      </c>
      <c r="AE81" s="69">
        <f t="shared" si="19"/>
        <v>22.351943437101191</v>
      </c>
      <c r="AF81" s="70">
        <f t="shared" si="20"/>
        <v>0</v>
      </c>
      <c r="AG81" s="65">
        <f t="shared" si="21"/>
        <v>32.436223114240427</v>
      </c>
      <c r="AH81" s="67">
        <f t="shared" si="22"/>
        <v>5</v>
      </c>
      <c r="AI81" s="105">
        <v>97139</v>
      </c>
      <c r="AJ81" s="67">
        <v>1</v>
      </c>
    </row>
    <row r="82" spans="1:36" x14ac:dyDescent="0.2">
      <c r="A82" s="71" t="s">
        <v>95</v>
      </c>
      <c r="B82" s="19">
        <v>31269827</v>
      </c>
      <c r="C82" s="29">
        <v>12060659</v>
      </c>
      <c r="D82" s="28">
        <f t="shared" si="15"/>
        <v>43330486</v>
      </c>
      <c r="E82" s="36">
        <f t="shared" si="23"/>
        <v>0.2486132757609249</v>
      </c>
      <c r="F82" s="12">
        <v>2071138.83</v>
      </c>
      <c r="G82" s="12"/>
      <c r="H82" s="12"/>
      <c r="I82" s="12"/>
      <c r="J82" s="12">
        <v>575072.68000000005</v>
      </c>
      <c r="K82" s="12"/>
      <c r="L82" s="12"/>
      <c r="M82" s="12">
        <v>3324396</v>
      </c>
      <c r="N82" s="12"/>
      <c r="O82" s="12">
        <v>3044154</v>
      </c>
      <c r="P82" s="13">
        <v>3781539</v>
      </c>
      <c r="Q82" s="11"/>
      <c r="R82" s="12"/>
      <c r="S82" s="13"/>
      <c r="T82" s="13"/>
      <c r="U82" s="13"/>
      <c r="V82" s="44">
        <f t="shared" si="13"/>
        <v>6427750.5099999998</v>
      </c>
      <c r="W82" s="46">
        <f t="shared" si="14"/>
        <v>6368550</v>
      </c>
      <c r="X82" s="49"/>
      <c r="Y82" s="14">
        <v>1683460</v>
      </c>
      <c r="Z82" s="42">
        <f t="shared" si="16"/>
        <v>14479760.51</v>
      </c>
      <c r="AA82" s="42">
        <f t="shared" si="24"/>
        <v>57810246.509999998</v>
      </c>
      <c r="AB82" s="66">
        <f t="shared" si="17"/>
        <v>0.21591052579425121</v>
      </c>
      <c r="AC82" s="65">
        <f t="shared" si="25"/>
        <v>20.555759742450768</v>
      </c>
      <c r="AD82" s="58">
        <f t="shared" si="18"/>
        <v>13.958275414303648</v>
      </c>
      <c r="AE82" s="69">
        <f t="shared" si="19"/>
        <v>20.366438228136026</v>
      </c>
      <c r="AF82" s="70">
        <f t="shared" si="20"/>
        <v>0</v>
      </c>
      <c r="AG82" s="65">
        <f t="shared" si="21"/>
        <v>33.417027701927921</v>
      </c>
      <c r="AH82" s="67">
        <f t="shared" si="22"/>
        <v>5</v>
      </c>
      <c r="AI82" s="105">
        <v>24151</v>
      </c>
      <c r="AJ82" s="67">
        <v>1</v>
      </c>
    </row>
    <row r="83" spans="1:36" x14ac:dyDescent="0.2">
      <c r="A83" s="71" t="s">
        <v>96</v>
      </c>
      <c r="B83" s="19">
        <v>37353537</v>
      </c>
      <c r="C83" s="29">
        <v>20975059</v>
      </c>
      <c r="D83" s="28">
        <f t="shared" si="15"/>
        <v>58328596</v>
      </c>
      <c r="E83" s="36">
        <f t="shared" si="23"/>
        <v>0.3346665283674774</v>
      </c>
      <c r="F83" s="12">
        <v>2474204.5</v>
      </c>
      <c r="G83" s="12"/>
      <c r="H83" s="12"/>
      <c r="I83" s="12"/>
      <c r="J83" s="12">
        <v>686956.09</v>
      </c>
      <c r="K83" s="12"/>
      <c r="L83" s="12"/>
      <c r="M83" s="12">
        <v>5925498</v>
      </c>
      <c r="N83" s="12"/>
      <c r="O83" s="12">
        <v>5300181.47</v>
      </c>
      <c r="P83" s="13">
        <v>4517257</v>
      </c>
      <c r="Q83" s="11"/>
      <c r="R83" s="12"/>
      <c r="S83" s="13"/>
      <c r="T83" s="13">
        <v>3548257</v>
      </c>
      <c r="U83" s="13"/>
      <c r="V83" s="44">
        <f t="shared" si="13"/>
        <v>7678417.5899999999</v>
      </c>
      <c r="W83" s="46">
        <f t="shared" si="14"/>
        <v>14773936.469999999</v>
      </c>
      <c r="X83" s="49"/>
      <c r="Y83" s="14">
        <v>2927756</v>
      </c>
      <c r="Z83" s="42">
        <f t="shared" si="16"/>
        <v>25380110.059999999</v>
      </c>
      <c r="AA83" s="42">
        <f t="shared" si="24"/>
        <v>83708706.060000002</v>
      </c>
      <c r="AB83" s="66">
        <f t="shared" si="17"/>
        <v>0.31263645858774636</v>
      </c>
      <c r="AC83" s="65">
        <f t="shared" si="25"/>
        <v>20.556065654505488</v>
      </c>
      <c r="AD83" s="58">
        <f t="shared" si="18"/>
        <v>13.958273013677816</v>
      </c>
      <c r="AE83" s="69">
        <f t="shared" si="19"/>
        <v>39.551639969194881</v>
      </c>
      <c r="AF83" s="70">
        <f t="shared" si="20"/>
        <v>0</v>
      </c>
      <c r="AG83" s="65">
        <f t="shared" si="21"/>
        <v>43.512293798396925</v>
      </c>
      <c r="AH83" s="67">
        <f t="shared" si="22"/>
        <v>6</v>
      </c>
      <c r="AI83" s="105">
        <v>36120</v>
      </c>
      <c r="AJ83" s="67">
        <v>1</v>
      </c>
    </row>
    <row r="84" spans="1:36" x14ac:dyDescent="0.2">
      <c r="A84" s="71" t="s">
        <v>97</v>
      </c>
      <c r="B84" s="19">
        <v>96363301</v>
      </c>
      <c r="C84" s="29">
        <v>25694447</v>
      </c>
      <c r="D84" s="28">
        <f t="shared" si="15"/>
        <v>122057748</v>
      </c>
      <c r="E84" s="36">
        <f t="shared" si="23"/>
        <v>0.70031932164992294</v>
      </c>
      <c r="F84" s="12">
        <v>6413447.54</v>
      </c>
      <c r="G84" s="12"/>
      <c r="H84" s="12"/>
      <c r="I84" s="12"/>
      <c r="J84" s="12">
        <v>1772184.44</v>
      </c>
      <c r="K84" s="12"/>
      <c r="L84" s="12"/>
      <c r="M84" s="12">
        <v>8427502</v>
      </c>
      <c r="N84" s="12"/>
      <c r="O84" s="12">
        <v>2188814</v>
      </c>
      <c r="P84" s="13">
        <v>11653457</v>
      </c>
      <c r="Q84" s="11"/>
      <c r="R84" s="12"/>
      <c r="S84" s="13">
        <v>336000</v>
      </c>
      <c r="T84" s="13"/>
      <c r="U84" s="13"/>
      <c r="V84" s="44">
        <f t="shared" si="13"/>
        <v>19839088.98</v>
      </c>
      <c r="W84" s="46">
        <f t="shared" si="14"/>
        <v>10952316</v>
      </c>
      <c r="X84" s="49"/>
      <c r="Y84" s="14">
        <v>3586502</v>
      </c>
      <c r="Z84" s="42">
        <f t="shared" si="16"/>
        <v>34377906.980000004</v>
      </c>
      <c r="AA84" s="42">
        <f t="shared" si="24"/>
        <v>156435654.98000002</v>
      </c>
      <c r="AB84" s="66">
        <f t="shared" si="17"/>
        <v>0.58425809538551776</v>
      </c>
      <c r="AC84" s="65">
        <f t="shared" si="25"/>
        <v>20.587805496617431</v>
      </c>
      <c r="AD84" s="58">
        <f t="shared" si="18"/>
        <v>13.958276665771402</v>
      </c>
      <c r="AE84" s="69">
        <f t="shared" si="19"/>
        <v>11.365650498004422</v>
      </c>
      <c r="AF84" s="70">
        <f t="shared" si="20"/>
        <v>0</v>
      </c>
      <c r="AG84" s="65">
        <f t="shared" si="21"/>
        <v>28.165280404812975</v>
      </c>
      <c r="AH84" s="67">
        <f t="shared" si="22"/>
        <v>6</v>
      </c>
      <c r="AI84" s="105">
        <v>393881</v>
      </c>
      <c r="AJ84" s="67">
        <v>0</v>
      </c>
    </row>
    <row r="85" spans="1:36" x14ac:dyDescent="0.2">
      <c r="A85" s="71" t="s">
        <v>98</v>
      </c>
      <c r="B85" s="19">
        <v>49265620</v>
      </c>
      <c r="C85" s="29">
        <v>17828800</v>
      </c>
      <c r="D85" s="28">
        <f t="shared" si="15"/>
        <v>67094420</v>
      </c>
      <c r="E85" s="36">
        <f t="shared" si="23"/>
        <v>0.38496137665013302</v>
      </c>
      <c r="F85" s="12">
        <v>3274353</v>
      </c>
      <c r="G85" s="12"/>
      <c r="H85" s="12"/>
      <c r="I85" s="12"/>
      <c r="J85" s="12">
        <v>906027.13</v>
      </c>
      <c r="K85" s="12"/>
      <c r="L85" s="12"/>
      <c r="M85" s="12">
        <v>7016875</v>
      </c>
      <c r="N85" s="12"/>
      <c r="O85" s="12">
        <v>4797446</v>
      </c>
      <c r="P85" s="13">
        <v>5957816</v>
      </c>
      <c r="Q85" s="11"/>
      <c r="R85" s="12"/>
      <c r="S85" s="13">
        <v>140000</v>
      </c>
      <c r="T85" s="13"/>
      <c r="U85" s="13"/>
      <c r="V85" s="44">
        <f t="shared" si="13"/>
        <v>10138196.129999999</v>
      </c>
      <c r="W85" s="46">
        <f t="shared" si="14"/>
        <v>11954321</v>
      </c>
      <c r="X85" s="49"/>
      <c r="Y85" s="14">
        <v>2488593</v>
      </c>
      <c r="Z85" s="42">
        <f t="shared" si="16"/>
        <v>24581110.129999999</v>
      </c>
      <c r="AA85" s="42">
        <f t="shared" si="24"/>
        <v>91675530.129999995</v>
      </c>
      <c r="AB85" s="66">
        <f t="shared" si="17"/>
        <v>0.34239106573280409</v>
      </c>
      <c r="AC85" s="65">
        <f t="shared" si="25"/>
        <v>20.578643138967902</v>
      </c>
      <c r="AD85" s="58">
        <f t="shared" si="18"/>
        <v>13.958275374674683</v>
      </c>
      <c r="AE85" s="69">
        <f t="shared" si="19"/>
        <v>24.265037159788104</v>
      </c>
      <c r="AF85" s="70">
        <f t="shared" si="20"/>
        <v>0</v>
      </c>
      <c r="AG85" s="65">
        <f t="shared" si="21"/>
        <v>36.636593818085018</v>
      </c>
      <c r="AH85" s="67">
        <f t="shared" si="22"/>
        <v>6</v>
      </c>
      <c r="AI85" s="105">
        <v>118571</v>
      </c>
      <c r="AJ85" s="67">
        <v>1</v>
      </c>
    </row>
    <row r="86" spans="1:36" ht="24" x14ac:dyDescent="0.2">
      <c r="A86" s="88" t="s">
        <v>345</v>
      </c>
      <c r="B86" s="19">
        <v>43497431</v>
      </c>
      <c r="C86" s="29">
        <v>25170071</v>
      </c>
      <c r="D86" s="28">
        <f t="shared" si="15"/>
        <v>68667502</v>
      </c>
      <c r="E86" s="36">
        <f t="shared" si="23"/>
        <v>0.39398710207265769</v>
      </c>
      <c r="F86" s="12">
        <v>2878420.88</v>
      </c>
      <c r="G86" s="12"/>
      <c r="H86" s="12"/>
      <c r="I86" s="12"/>
      <c r="J86" s="12">
        <v>799946.35</v>
      </c>
      <c r="K86" s="12"/>
      <c r="L86" s="12"/>
      <c r="M86" s="12">
        <v>8123817</v>
      </c>
      <c r="N86" s="12"/>
      <c r="O86" s="12">
        <v>2244998</v>
      </c>
      <c r="P86" s="13">
        <v>5260254</v>
      </c>
      <c r="Q86" s="11"/>
      <c r="R86" s="12"/>
      <c r="S86" s="13"/>
      <c r="T86" s="13"/>
      <c r="U86" s="13"/>
      <c r="V86" s="44">
        <f t="shared" si="13"/>
        <v>8938621.2300000004</v>
      </c>
      <c r="W86" s="46">
        <f t="shared" si="14"/>
        <v>10368815</v>
      </c>
      <c r="X86" s="49"/>
      <c r="Y86" s="14">
        <v>3513308</v>
      </c>
      <c r="Z86" s="42">
        <f t="shared" si="16"/>
        <v>22820744.23</v>
      </c>
      <c r="AA86" s="42">
        <f t="shared" si="24"/>
        <v>91488246.230000004</v>
      </c>
      <c r="AB86" s="66">
        <f t="shared" si="17"/>
        <v>0.34169159517588815</v>
      </c>
      <c r="AC86" s="65">
        <f t="shared" si="25"/>
        <v>20.549768169067274</v>
      </c>
      <c r="AD86" s="58">
        <f t="shared" si="18"/>
        <v>13.958276081144149</v>
      </c>
      <c r="AE86" s="69">
        <f t="shared" si="19"/>
        <v>23.837764119908599</v>
      </c>
      <c r="AF86" s="70">
        <f t="shared" si="20"/>
        <v>0</v>
      </c>
      <c r="AG86" s="65">
        <f t="shared" si="21"/>
        <v>33.233689249391944</v>
      </c>
      <c r="AH86" s="67">
        <f t="shared" si="22"/>
        <v>5</v>
      </c>
      <c r="AI86" s="105">
        <v>49913</v>
      </c>
      <c r="AJ86" s="67">
        <v>1</v>
      </c>
    </row>
    <row r="87" spans="1:36" x14ac:dyDescent="0.2">
      <c r="A87" s="71" t="s">
        <v>99</v>
      </c>
      <c r="B87" s="19">
        <v>31472307</v>
      </c>
      <c r="C87" s="29">
        <v>11536282</v>
      </c>
      <c r="D87" s="28">
        <f t="shared" si="15"/>
        <v>43008589</v>
      </c>
      <c r="E87" s="36">
        <f t="shared" si="23"/>
        <v>0.24676635745893277</v>
      </c>
      <c r="F87" s="12">
        <v>2088714.83</v>
      </c>
      <c r="G87" s="12"/>
      <c r="H87" s="12"/>
      <c r="I87" s="12"/>
      <c r="J87" s="12">
        <v>578796.42000000004</v>
      </c>
      <c r="K87" s="12"/>
      <c r="L87" s="12"/>
      <c r="M87" s="12">
        <v>3670917</v>
      </c>
      <c r="N87" s="12"/>
      <c r="O87" s="12">
        <v>3081106</v>
      </c>
      <c r="P87" s="13">
        <v>3806026</v>
      </c>
      <c r="Q87" s="11"/>
      <c r="R87" s="12"/>
      <c r="S87" s="13"/>
      <c r="T87" s="13"/>
      <c r="U87" s="13"/>
      <c r="V87" s="44">
        <f t="shared" si="13"/>
        <v>6473537.25</v>
      </c>
      <c r="W87" s="46">
        <f t="shared" si="14"/>
        <v>6752023</v>
      </c>
      <c r="X87" s="49"/>
      <c r="Y87" s="14">
        <v>1610266</v>
      </c>
      <c r="Z87" s="42">
        <f t="shared" si="16"/>
        <v>14835826.25</v>
      </c>
      <c r="AA87" s="42">
        <f t="shared" si="24"/>
        <v>57844415.25</v>
      </c>
      <c r="AB87" s="66">
        <f t="shared" si="17"/>
        <v>0.21603813968736704</v>
      </c>
      <c r="AC87" s="65">
        <f t="shared" si="25"/>
        <v>20.568994989785782</v>
      </c>
      <c r="AD87" s="58">
        <f t="shared" si="18"/>
        <v>13.95827529181412</v>
      </c>
      <c r="AE87" s="69">
        <f t="shared" si="19"/>
        <v>21.453854653870781</v>
      </c>
      <c r="AF87" s="70">
        <f t="shared" si="20"/>
        <v>0</v>
      </c>
      <c r="AG87" s="65">
        <f t="shared" si="21"/>
        <v>34.495031329672308</v>
      </c>
      <c r="AH87" s="67">
        <f t="shared" si="22"/>
        <v>5</v>
      </c>
      <c r="AI87" s="105">
        <v>25907</v>
      </c>
      <c r="AJ87" s="67">
        <v>1</v>
      </c>
    </row>
    <row r="88" spans="1:36" x14ac:dyDescent="0.2">
      <c r="A88" s="71" t="s">
        <v>100</v>
      </c>
      <c r="B88" s="19">
        <v>36976610</v>
      </c>
      <c r="C88" s="29">
        <v>17304424</v>
      </c>
      <c r="D88" s="28">
        <f t="shared" si="15"/>
        <v>54281034</v>
      </c>
      <c r="E88" s="36">
        <f t="shared" si="23"/>
        <v>0.31144321054765328</v>
      </c>
      <c r="F88" s="12">
        <v>2453952.52</v>
      </c>
      <c r="G88" s="12"/>
      <c r="H88" s="12"/>
      <c r="I88" s="12"/>
      <c r="J88" s="12">
        <v>680024.16</v>
      </c>
      <c r="K88" s="12"/>
      <c r="L88" s="12"/>
      <c r="M88" s="12">
        <v>3026491</v>
      </c>
      <c r="N88" s="12"/>
      <c r="O88" s="12">
        <v>3389329.42</v>
      </c>
      <c r="P88" s="13">
        <v>4471675</v>
      </c>
      <c r="Q88" s="11"/>
      <c r="R88" s="12"/>
      <c r="S88" s="13"/>
      <c r="T88" s="13"/>
      <c r="U88" s="13"/>
      <c r="V88" s="44">
        <f t="shared" si="13"/>
        <v>7605651.6799999997</v>
      </c>
      <c r="W88" s="46">
        <f t="shared" si="14"/>
        <v>6415820.4199999999</v>
      </c>
      <c r="X88" s="49"/>
      <c r="Y88" s="14">
        <v>2415399</v>
      </c>
      <c r="Z88" s="42">
        <f t="shared" si="16"/>
        <v>16436871.1</v>
      </c>
      <c r="AA88" s="42">
        <f t="shared" si="24"/>
        <v>70717905.099999994</v>
      </c>
      <c r="AB88" s="66">
        <f t="shared" si="17"/>
        <v>0.2641182315416658</v>
      </c>
      <c r="AC88" s="65">
        <f t="shared" si="25"/>
        <v>20.568818179925092</v>
      </c>
      <c r="AD88" s="58">
        <f t="shared" si="18"/>
        <v>13.958274485183672</v>
      </c>
      <c r="AE88" s="69">
        <f t="shared" si="19"/>
        <v>17.351023849941896</v>
      </c>
      <c r="AF88" s="70">
        <f t="shared" si="20"/>
        <v>0</v>
      </c>
      <c r="AG88" s="65">
        <f t="shared" si="21"/>
        <v>30.28105746843363</v>
      </c>
      <c r="AH88" s="67">
        <f t="shared" si="22"/>
        <v>5</v>
      </c>
      <c r="AI88" s="105">
        <v>59974</v>
      </c>
      <c r="AJ88" s="67">
        <v>1</v>
      </c>
    </row>
    <row r="89" spans="1:36" x14ac:dyDescent="0.2">
      <c r="A89" s="71" t="s">
        <v>63</v>
      </c>
      <c r="B89" s="19">
        <v>37935667</v>
      </c>
      <c r="C89" s="29">
        <v>22023812</v>
      </c>
      <c r="D89" s="28">
        <f t="shared" si="15"/>
        <v>59959479</v>
      </c>
      <c r="E89" s="36">
        <f t="shared" si="23"/>
        <v>0.3440238931801593</v>
      </c>
      <c r="F89" s="12">
        <v>2509078.29</v>
      </c>
      <c r="G89" s="12"/>
      <c r="H89" s="12"/>
      <c r="I89" s="12"/>
      <c r="J89" s="12">
        <v>697661.84</v>
      </c>
      <c r="K89" s="12"/>
      <c r="L89" s="12"/>
      <c r="M89" s="12">
        <v>6722765</v>
      </c>
      <c r="N89" s="12"/>
      <c r="O89" s="12">
        <v>3468953</v>
      </c>
      <c r="P89" s="13">
        <v>4587656</v>
      </c>
      <c r="Q89" s="11"/>
      <c r="R89" s="12"/>
      <c r="S89" s="13"/>
      <c r="T89" s="13"/>
      <c r="U89" s="13"/>
      <c r="V89" s="44">
        <f t="shared" si="13"/>
        <v>7794396.1299999999</v>
      </c>
      <c r="W89" s="46">
        <f t="shared" si="14"/>
        <v>10191718</v>
      </c>
      <c r="X89" s="49"/>
      <c r="Y89" s="14">
        <v>3074144</v>
      </c>
      <c r="Z89" s="42">
        <f t="shared" si="16"/>
        <v>21060258.129999999</v>
      </c>
      <c r="AA89" s="42">
        <f t="shared" si="24"/>
        <v>81019737.129999995</v>
      </c>
      <c r="AB89" s="66">
        <f t="shared" si="17"/>
        <v>0.30259365942029637</v>
      </c>
      <c r="AC89" s="65">
        <f t="shared" si="25"/>
        <v>20.54635319842933</v>
      </c>
      <c r="AD89" s="58">
        <f t="shared" si="18"/>
        <v>13.958273890096773</v>
      </c>
      <c r="AE89" s="69">
        <f t="shared" si="19"/>
        <v>26.865793607899395</v>
      </c>
      <c r="AF89" s="70">
        <f t="shared" si="20"/>
        <v>0</v>
      </c>
      <c r="AG89" s="65">
        <f t="shared" si="21"/>
        <v>35.1241513122554</v>
      </c>
      <c r="AH89" s="67">
        <f t="shared" si="22"/>
        <v>5</v>
      </c>
      <c r="AI89" s="105">
        <v>23233</v>
      </c>
      <c r="AJ89" s="67">
        <v>1</v>
      </c>
    </row>
    <row r="90" spans="1:36" x14ac:dyDescent="0.2">
      <c r="A90" s="71" t="s">
        <v>101</v>
      </c>
      <c r="B90" s="19">
        <v>28889673</v>
      </c>
      <c r="C90" s="29">
        <v>11536282</v>
      </c>
      <c r="D90" s="28">
        <f t="shared" si="15"/>
        <v>40425955</v>
      </c>
      <c r="E90" s="36">
        <f t="shared" si="23"/>
        <v>0.23194821997412496</v>
      </c>
      <c r="F90" s="12">
        <v>1917777.88</v>
      </c>
      <c r="G90" s="12"/>
      <c r="H90" s="12"/>
      <c r="I90" s="12"/>
      <c r="J90" s="12">
        <v>531300.06999999995</v>
      </c>
      <c r="K90" s="12"/>
      <c r="L90" s="12"/>
      <c r="M90" s="12">
        <v>2231945</v>
      </c>
      <c r="N90" s="12"/>
      <c r="O90" s="12">
        <v>1167901</v>
      </c>
      <c r="P90" s="13">
        <v>3493702</v>
      </c>
      <c r="Q90" s="11"/>
      <c r="R90" s="12"/>
      <c r="S90" s="13"/>
      <c r="T90" s="13"/>
      <c r="U90" s="13"/>
      <c r="V90" s="44">
        <f t="shared" si="13"/>
        <v>5942779.9499999993</v>
      </c>
      <c r="W90" s="46">
        <f t="shared" si="14"/>
        <v>3399846</v>
      </c>
      <c r="X90" s="49"/>
      <c r="Y90" s="14">
        <v>1610266</v>
      </c>
      <c r="Z90" s="42">
        <f t="shared" si="16"/>
        <v>10952891.949999999</v>
      </c>
      <c r="AA90" s="42">
        <f t="shared" si="24"/>
        <v>51378846.950000003</v>
      </c>
      <c r="AB90" s="66">
        <f t="shared" si="17"/>
        <v>0.1918904438118588</v>
      </c>
      <c r="AC90" s="65">
        <f t="shared" si="25"/>
        <v>20.570603031747709</v>
      </c>
      <c r="AD90" s="58">
        <f t="shared" si="18"/>
        <v>13.95827529181412</v>
      </c>
      <c r="AE90" s="69">
        <f t="shared" si="19"/>
        <v>11.768378271363611</v>
      </c>
      <c r="AF90" s="70">
        <f t="shared" si="20"/>
        <v>0</v>
      </c>
      <c r="AG90" s="65">
        <f t="shared" si="21"/>
        <v>27.093712319226594</v>
      </c>
      <c r="AH90" s="67">
        <f t="shared" si="22"/>
        <v>5</v>
      </c>
      <c r="AI90" s="105">
        <v>17558</v>
      </c>
      <c r="AJ90" s="67">
        <v>0</v>
      </c>
    </row>
    <row r="91" spans="1:36" x14ac:dyDescent="0.2">
      <c r="A91" s="85" t="s">
        <v>102</v>
      </c>
      <c r="B91" s="20">
        <v>830224606</v>
      </c>
      <c r="C91" s="29">
        <v>231977177</v>
      </c>
      <c r="D91" s="28">
        <f t="shared" si="15"/>
        <v>1062201783</v>
      </c>
      <c r="E91" s="36">
        <f t="shared" si="23"/>
        <v>6.0944957965789985</v>
      </c>
      <c r="F91" s="8">
        <v>55212984.020000003</v>
      </c>
      <c r="G91" s="8"/>
      <c r="H91" s="8"/>
      <c r="I91" s="8"/>
      <c r="J91" s="8">
        <v>15293885.460000001</v>
      </c>
      <c r="K91" s="8"/>
      <c r="L91" s="8"/>
      <c r="M91" s="8">
        <v>110358311</v>
      </c>
      <c r="N91" s="8"/>
      <c r="O91" s="8">
        <f>SUM(O92:O105)</f>
        <v>175464396.88</v>
      </c>
      <c r="P91" s="9">
        <f>SUM(P92:P105)</f>
        <v>100401157</v>
      </c>
      <c r="Q91" s="7"/>
      <c r="R91" s="8"/>
      <c r="S91" s="9">
        <v>9496000</v>
      </c>
      <c r="T91" s="9">
        <v>3870717</v>
      </c>
      <c r="U91" s="9"/>
      <c r="V91" s="43">
        <f t="shared" si="13"/>
        <v>170908026.48000002</v>
      </c>
      <c r="W91" s="45">
        <f t="shared" si="14"/>
        <v>299189424.88</v>
      </c>
      <c r="X91" s="48"/>
      <c r="Y91" s="14">
        <v>32571288</v>
      </c>
      <c r="Z91" s="42">
        <f t="shared" si="16"/>
        <v>502668739.36000001</v>
      </c>
      <c r="AA91" s="42">
        <f t="shared" si="24"/>
        <v>1564870522.3600001</v>
      </c>
      <c r="AB91" s="66">
        <f t="shared" si="17"/>
        <v>5.8445005458370973</v>
      </c>
      <c r="AC91" s="65">
        <f t="shared" si="25"/>
        <v>20.585757787092138</v>
      </c>
      <c r="AD91" s="58">
        <f t="shared" si="18"/>
        <v>14.040729532629841</v>
      </c>
      <c r="AE91" s="69">
        <f t="shared" si="19"/>
        <v>36.037166655597773</v>
      </c>
      <c r="AF91" s="70">
        <f t="shared" si="20"/>
        <v>0</v>
      </c>
      <c r="AG91" s="65">
        <f t="shared" si="21"/>
        <v>47.323281452258684</v>
      </c>
      <c r="AH91" s="67">
        <f t="shared" si="22"/>
        <v>7</v>
      </c>
      <c r="AI91" s="100"/>
      <c r="AJ91" s="67"/>
    </row>
    <row r="92" spans="1:36" x14ac:dyDescent="0.2">
      <c r="A92" s="71" t="s">
        <v>103</v>
      </c>
      <c r="B92" s="19">
        <v>39607484</v>
      </c>
      <c r="C92" s="29">
        <v>11989832</v>
      </c>
      <c r="D92" s="28">
        <f t="shared" si="15"/>
        <v>51597316</v>
      </c>
      <c r="E92" s="36">
        <f t="shared" si="23"/>
        <v>0.29604509285290692</v>
      </c>
      <c r="F92" s="12">
        <v>2634218.29</v>
      </c>
      <c r="G92" s="12"/>
      <c r="H92" s="12"/>
      <c r="I92" s="12"/>
      <c r="J92" s="12">
        <v>729624.64</v>
      </c>
      <c r="K92" s="12"/>
      <c r="L92" s="12"/>
      <c r="M92" s="12">
        <v>6192769</v>
      </c>
      <c r="N92" s="12"/>
      <c r="O92" s="12">
        <v>1690000</v>
      </c>
      <c r="P92" s="13">
        <v>4789833</v>
      </c>
      <c r="Q92" s="11"/>
      <c r="R92" s="12"/>
      <c r="S92" s="13">
        <v>284000</v>
      </c>
      <c r="T92" s="13"/>
      <c r="U92" s="13"/>
      <c r="V92" s="44">
        <f t="shared" si="13"/>
        <v>8153675.9299999997</v>
      </c>
      <c r="W92" s="46">
        <f t="shared" si="14"/>
        <v>8166769</v>
      </c>
      <c r="X92" s="49"/>
      <c r="Y92" s="14">
        <v>1683460</v>
      </c>
      <c r="Z92" s="42">
        <f t="shared" si="16"/>
        <v>18003904.93</v>
      </c>
      <c r="AA92" s="42">
        <f t="shared" si="24"/>
        <v>69601220.930000007</v>
      </c>
      <c r="AB92" s="66">
        <f t="shared" si="17"/>
        <v>0.25994762371958863</v>
      </c>
      <c r="AC92" s="65">
        <f t="shared" si="25"/>
        <v>20.586200148436593</v>
      </c>
      <c r="AD92" s="58">
        <f t="shared" si="18"/>
        <v>14.040730512320772</v>
      </c>
      <c r="AE92" s="69">
        <f t="shared" si="19"/>
        <v>20.619257209066852</v>
      </c>
      <c r="AF92" s="70">
        <f t="shared" si="20"/>
        <v>0</v>
      </c>
      <c r="AG92" s="65">
        <f t="shared" si="21"/>
        <v>34.893103606396892</v>
      </c>
      <c r="AH92" s="67">
        <f t="shared" si="22"/>
        <v>6</v>
      </c>
      <c r="AI92" s="103">
        <v>49675</v>
      </c>
      <c r="AJ92" s="67">
        <v>1</v>
      </c>
    </row>
    <row r="93" spans="1:36" x14ac:dyDescent="0.2">
      <c r="A93" s="71" t="s">
        <v>104</v>
      </c>
      <c r="B93" s="19">
        <v>62381692</v>
      </c>
      <c r="C93" s="29">
        <v>16681505</v>
      </c>
      <c r="D93" s="28">
        <f t="shared" si="15"/>
        <v>79063197</v>
      </c>
      <c r="E93" s="36">
        <f t="shared" si="23"/>
        <v>0.4536335087102723</v>
      </c>
      <c r="F93" s="12">
        <v>4143669.51</v>
      </c>
      <c r="G93" s="12"/>
      <c r="H93" s="12"/>
      <c r="I93" s="12"/>
      <c r="J93" s="12">
        <v>1149157.04</v>
      </c>
      <c r="K93" s="12"/>
      <c r="L93" s="12"/>
      <c r="M93" s="12">
        <v>10721969</v>
      </c>
      <c r="N93" s="12"/>
      <c r="O93" s="12">
        <v>5596241</v>
      </c>
      <c r="P93" s="13">
        <v>7543975</v>
      </c>
      <c r="Q93" s="11"/>
      <c r="R93" s="12"/>
      <c r="S93" s="13">
        <v>136000</v>
      </c>
      <c r="T93" s="13"/>
      <c r="U93" s="13"/>
      <c r="V93" s="44">
        <f t="shared" si="13"/>
        <v>12836801.550000001</v>
      </c>
      <c r="W93" s="46">
        <f t="shared" si="14"/>
        <v>16454210</v>
      </c>
      <c r="X93" s="49"/>
      <c r="Y93" s="14">
        <v>2342205</v>
      </c>
      <c r="Z93" s="42">
        <f t="shared" si="16"/>
        <v>31633216.550000001</v>
      </c>
      <c r="AA93" s="42">
        <f t="shared" si="24"/>
        <v>110696413.55</v>
      </c>
      <c r="AB93" s="66">
        <f t="shared" si="17"/>
        <v>0.4134305299837126</v>
      </c>
      <c r="AC93" s="65">
        <f t="shared" si="25"/>
        <v>20.577834839747535</v>
      </c>
      <c r="AD93" s="58">
        <f t="shared" si="18"/>
        <v>14.040729538491881</v>
      </c>
      <c r="AE93" s="69">
        <f t="shared" si="19"/>
        <v>26.376665127967353</v>
      </c>
      <c r="AF93" s="70">
        <f t="shared" si="20"/>
        <v>0</v>
      </c>
      <c r="AG93" s="65">
        <f t="shared" si="21"/>
        <v>40.010039753388668</v>
      </c>
      <c r="AH93" s="67">
        <f t="shared" si="22"/>
        <v>6</v>
      </c>
      <c r="AI93" s="103">
        <v>154598</v>
      </c>
      <c r="AJ93" s="67">
        <v>1</v>
      </c>
    </row>
    <row r="94" spans="1:36" x14ac:dyDescent="0.2">
      <c r="A94" s="71" t="s">
        <v>105</v>
      </c>
      <c r="B94" s="19">
        <v>48035269</v>
      </c>
      <c r="C94" s="29">
        <v>14596317</v>
      </c>
      <c r="D94" s="28">
        <f t="shared" si="15"/>
        <v>62631586</v>
      </c>
      <c r="E94" s="36">
        <f t="shared" si="23"/>
        <v>0.35935539152646673</v>
      </c>
      <c r="F94" s="12">
        <v>3193897.25</v>
      </c>
      <c r="G94" s="12"/>
      <c r="H94" s="12"/>
      <c r="I94" s="12"/>
      <c r="J94" s="12">
        <v>884876.09</v>
      </c>
      <c r="K94" s="12"/>
      <c r="L94" s="12"/>
      <c r="M94" s="12">
        <v>5790154</v>
      </c>
      <c r="N94" s="12"/>
      <c r="O94" s="12">
        <v>15627675.359999999</v>
      </c>
      <c r="P94" s="13">
        <v>5809026</v>
      </c>
      <c r="Q94" s="11"/>
      <c r="R94" s="12"/>
      <c r="S94" s="13">
        <v>352000</v>
      </c>
      <c r="T94" s="13">
        <v>3870717</v>
      </c>
      <c r="U94" s="13"/>
      <c r="V94" s="44">
        <f t="shared" si="13"/>
        <v>9887799.3399999999</v>
      </c>
      <c r="W94" s="46">
        <f t="shared" si="14"/>
        <v>25640546.359999999</v>
      </c>
      <c r="X94" s="49"/>
      <c r="Y94" s="14">
        <v>2049429</v>
      </c>
      <c r="Z94" s="42">
        <f t="shared" si="16"/>
        <v>37577774.700000003</v>
      </c>
      <c r="AA94" s="42">
        <f t="shared" si="24"/>
        <v>100209360.7</v>
      </c>
      <c r="AB94" s="66">
        <f t="shared" si="17"/>
        <v>0.37426333676851109</v>
      </c>
      <c r="AC94" s="65">
        <f t="shared" si="25"/>
        <v>20.58445709963652</v>
      </c>
      <c r="AD94" s="58">
        <f t="shared" si="18"/>
        <v>14.040726849108582</v>
      </c>
      <c r="AE94" s="69">
        <f t="shared" si="19"/>
        <v>53.378583890099584</v>
      </c>
      <c r="AF94" s="70">
        <f t="shared" si="20"/>
        <v>0</v>
      </c>
      <c r="AG94" s="65">
        <f t="shared" si="21"/>
        <v>59.998120916177989</v>
      </c>
      <c r="AH94" s="67">
        <f t="shared" si="22"/>
        <v>7</v>
      </c>
      <c r="AI94" s="103">
        <v>106446</v>
      </c>
      <c r="AJ94" s="67">
        <v>1</v>
      </c>
    </row>
    <row r="95" spans="1:36" x14ac:dyDescent="0.2">
      <c r="A95" s="71" t="s">
        <v>106</v>
      </c>
      <c r="B95" s="19">
        <v>61304432</v>
      </c>
      <c r="C95" s="29">
        <v>15638911</v>
      </c>
      <c r="D95" s="28">
        <f t="shared" si="15"/>
        <v>76943343</v>
      </c>
      <c r="E95" s="36">
        <f t="shared" si="23"/>
        <v>0.44147062073632021</v>
      </c>
      <c r="F95" s="12">
        <v>4065392.76</v>
      </c>
      <c r="G95" s="12"/>
      <c r="H95" s="12"/>
      <c r="I95" s="12"/>
      <c r="J95" s="12">
        <v>1129312.42</v>
      </c>
      <c r="K95" s="12"/>
      <c r="L95" s="12"/>
      <c r="M95" s="12">
        <v>7681227</v>
      </c>
      <c r="N95" s="12"/>
      <c r="O95" s="12">
        <v>18108509.100000001</v>
      </c>
      <c r="P95" s="13">
        <v>7413700</v>
      </c>
      <c r="Q95" s="11"/>
      <c r="R95" s="12"/>
      <c r="S95" s="13">
        <v>1220000</v>
      </c>
      <c r="T95" s="13"/>
      <c r="U95" s="13"/>
      <c r="V95" s="44">
        <f t="shared" si="13"/>
        <v>12608405.18</v>
      </c>
      <c r="W95" s="46">
        <f t="shared" si="14"/>
        <v>27009736.100000001</v>
      </c>
      <c r="X95" s="49"/>
      <c r="Y95" s="14">
        <v>2195817</v>
      </c>
      <c r="Z95" s="42">
        <f t="shared" si="16"/>
        <v>41813958.280000001</v>
      </c>
      <c r="AA95" s="42">
        <f t="shared" si="24"/>
        <v>118757301.28</v>
      </c>
      <c r="AB95" s="66">
        <f t="shared" si="17"/>
        <v>0.44353644741569714</v>
      </c>
      <c r="AC95" s="65">
        <f t="shared" si="25"/>
        <v>20.56687382732785</v>
      </c>
      <c r="AD95" s="58">
        <f t="shared" si="18"/>
        <v>14.040728283446335</v>
      </c>
      <c r="AE95" s="69">
        <f t="shared" si="19"/>
        <v>44.058374278714467</v>
      </c>
      <c r="AF95" s="70">
        <f t="shared" si="20"/>
        <v>0</v>
      </c>
      <c r="AG95" s="65">
        <f t="shared" si="21"/>
        <v>54.343828393315327</v>
      </c>
      <c r="AH95" s="67">
        <f t="shared" si="22"/>
        <v>6</v>
      </c>
      <c r="AI95" s="103">
        <v>183889</v>
      </c>
      <c r="AJ95" s="67">
        <v>1</v>
      </c>
    </row>
    <row r="96" spans="1:36" x14ac:dyDescent="0.2">
      <c r="A96" s="71" t="s">
        <v>107</v>
      </c>
      <c r="B96" s="19">
        <v>43147071</v>
      </c>
      <c r="C96" s="29">
        <v>15638911</v>
      </c>
      <c r="D96" s="28">
        <f t="shared" si="15"/>
        <v>58785982</v>
      </c>
      <c r="E96" s="36">
        <f t="shared" si="23"/>
        <v>0.33729082922916598</v>
      </c>
      <c r="F96" s="12">
        <v>2869811.56</v>
      </c>
      <c r="G96" s="12"/>
      <c r="H96" s="12"/>
      <c r="I96" s="12"/>
      <c r="J96" s="12">
        <v>794828.7</v>
      </c>
      <c r="K96" s="12"/>
      <c r="L96" s="12"/>
      <c r="M96" s="12">
        <v>6629065</v>
      </c>
      <c r="N96" s="12"/>
      <c r="O96" s="12">
        <v>2254933</v>
      </c>
      <c r="P96" s="13">
        <v>5217884</v>
      </c>
      <c r="Q96" s="11"/>
      <c r="R96" s="12"/>
      <c r="S96" s="13">
        <v>396000</v>
      </c>
      <c r="T96" s="13"/>
      <c r="U96" s="13"/>
      <c r="V96" s="44">
        <f t="shared" si="13"/>
        <v>8882524.2599999998</v>
      </c>
      <c r="W96" s="46">
        <f t="shared" si="14"/>
        <v>9279998</v>
      </c>
      <c r="X96" s="49"/>
      <c r="Y96" s="14">
        <v>2195817</v>
      </c>
      <c r="Z96" s="42">
        <f t="shared" si="16"/>
        <v>20358339.259999998</v>
      </c>
      <c r="AA96" s="42">
        <f t="shared" si="24"/>
        <v>79144321.25999999</v>
      </c>
      <c r="AB96" s="66">
        <f t="shared" si="17"/>
        <v>0.29558932972063767</v>
      </c>
      <c r="AC96" s="65">
        <f t="shared" si="25"/>
        <v>20.586621650401252</v>
      </c>
      <c r="AD96" s="58">
        <f t="shared" si="18"/>
        <v>14.040728283446335</v>
      </c>
      <c r="AE96" s="69">
        <f t="shared" si="19"/>
        <v>21.507828422466961</v>
      </c>
      <c r="AF96" s="70">
        <f t="shared" si="20"/>
        <v>0</v>
      </c>
      <c r="AG96" s="65">
        <f t="shared" si="21"/>
        <v>34.631282097150304</v>
      </c>
      <c r="AH96" s="67">
        <f t="shared" si="22"/>
        <v>6</v>
      </c>
      <c r="AI96" s="103">
        <v>72139</v>
      </c>
      <c r="AJ96" s="67">
        <v>1</v>
      </c>
    </row>
    <row r="97" spans="1:36" s="83" customFormat="1" x14ac:dyDescent="0.2">
      <c r="A97" s="82" t="s">
        <v>108</v>
      </c>
      <c r="B97" s="72">
        <v>33461632</v>
      </c>
      <c r="C97" s="73">
        <v>10947238</v>
      </c>
      <c r="D97" s="74">
        <f t="shared" si="15"/>
        <v>44408870</v>
      </c>
      <c r="E97" s="36">
        <f t="shared" si="23"/>
        <v>0.25480061875006582</v>
      </c>
      <c r="F97" s="75">
        <v>2224273.38</v>
      </c>
      <c r="G97" s="75"/>
      <c r="H97" s="75"/>
      <c r="I97" s="75"/>
      <c r="J97" s="75">
        <v>616409.54</v>
      </c>
      <c r="K97" s="75"/>
      <c r="L97" s="75"/>
      <c r="M97" s="75">
        <v>2845509</v>
      </c>
      <c r="N97" s="75"/>
      <c r="O97" s="75">
        <v>3067865</v>
      </c>
      <c r="P97" s="76">
        <v>4046600</v>
      </c>
      <c r="Q97" s="77"/>
      <c r="R97" s="75"/>
      <c r="S97" s="76">
        <v>280000</v>
      </c>
      <c r="T97" s="76"/>
      <c r="U97" s="76"/>
      <c r="V97" s="76">
        <f t="shared" si="13"/>
        <v>6887282.9199999999</v>
      </c>
      <c r="W97" s="76">
        <f t="shared" si="14"/>
        <v>6193374</v>
      </c>
      <c r="X97" s="76"/>
      <c r="Y97" s="76">
        <v>1537072</v>
      </c>
      <c r="Z97" s="78">
        <f t="shared" si="16"/>
        <v>14617728.92</v>
      </c>
      <c r="AA97" s="78">
        <f t="shared" si="24"/>
        <v>59026598.920000002</v>
      </c>
      <c r="AB97" s="79">
        <f t="shared" si="17"/>
        <v>0.220453375967858</v>
      </c>
      <c r="AC97" s="80">
        <f t="shared" si="25"/>
        <v>20.582627051782769</v>
      </c>
      <c r="AD97" s="80">
        <f t="shared" si="18"/>
        <v>14.040728812144213</v>
      </c>
      <c r="AE97" s="80">
        <f t="shared" si="19"/>
        <v>18.508882053332005</v>
      </c>
      <c r="AF97" s="80">
        <f t="shared" si="20"/>
        <v>0</v>
      </c>
      <c r="AG97" s="80">
        <f t="shared" si="21"/>
        <v>32.916237049039978</v>
      </c>
      <c r="AH97" s="81">
        <f t="shared" si="22"/>
        <v>6</v>
      </c>
      <c r="AI97" s="104">
        <v>29810</v>
      </c>
      <c r="AJ97" s="81"/>
    </row>
    <row r="98" spans="1:36" x14ac:dyDescent="0.2">
      <c r="A98" s="71" t="s">
        <v>109</v>
      </c>
      <c r="B98" s="19">
        <v>32196896</v>
      </c>
      <c r="C98" s="29">
        <v>10425941</v>
      </c>
      <c r="D98" s="28">
        <f t="shared" si="15"/>
        <v>42622837</v>
      </c>
      <c r="E98" s="36">
        <f t="shared" si="23"/>
        <v>0.24455306429736223</v>
      </c>
      <c r="F98" s="12">
        <v>2140459.37</v>
      </c>
      <c r="G98" s="12"/>
      <c r="H98" s="12"/>
      <c r="I98" s="12"/>
      <c r="J98" s="12">
        <v>593111.35</v>
      </c>
      <c r="K98" s="12"/>
      <c r="L98" s="12"/>
      <c r="M98" s="12">
        <v>3683205</v>
      </c>
      <c r="N98" s="12"/>
      <c r="O98" s="12">
        <v>10966782.43</v>
      </c>
      <c r="P98" s="13">
        <v>3893652</v>
      </c>
      <c r="Q98" s="11"/>
      <c r="R98" s="12"/>
      <c r="V98" s="44">
        <f t="shared" si="13"/>
        <v>6627222.7200000007</v>
      </c>
      <c r="W98" s="46">
        <f t="shared" si="14"/>
        <v>14649987.43</v>
      </c>
      <c r="X98" s="49"/>
      <c r="Y98" s="14">
        <v>1463878</v>
      </c>
      <c r="Z98" s="42">
        <f t="shared" si="16"/>
        <v>22741088.149999999</v>
      </c>
      <c r="AA98" s="42">
        <f t="shared" si="24"/>
        <v>65363925.149999999</v>
      </c>
      <c r="AB98" s="66">
        <f t="shared" si="17"/>
        <v>0.24412211154767102</v>
      </c>
      <c r="AC98" s="65">
        <f t="shared" si="25"/>
        <v>20.583421209299186</v>
      </c>
      <c r="AD98" s="58">
        <f t="shared" si="18"/>
        <v>14.040727834542704</v>
      </c>
      <c r="AE98" s="69">
        <f t="shared" si="19"/>
        <v>45.501241579312492</v>
      </c>
      <c r="AF98" s="70">
        <f t="shared" si="20"/>
        <v>0</v>
      </c>
      <c r="AG98" s="65">
        <f t="shared" si="21"/>
        <v>53.354233905171533</v>
      </c>
      <c r="AH98" s="67">
        <f t="shared" si="22"/>
        <v>5</v>
      </c>
      <c r="AI98" s="103">
        <v>26370</v>
      </c>
      <c r="AJ98" s="67">
        <v>1</v>
      </c>
    </row>
    <row r="99" spans="1:36" x14ac:dyDescent="0.2">
      <c r="A99" s="71" t="s">
        <v>110</v>
      </c>
      <c r="B99" s="19">
        <v>66285920</v>
      </c>
      <c r="C99" s="29">
        <v>17202802</v>
      </c>
      <c r="D99" s="28">
        <f t="shared" si="15"/>
        <v>83488722</v>
      </c>
      <c r="E99" s="36">
        <f t="shared" si="23"/>
        <v>0.47902542947506294</v>
      </c>
      <c r="F99" s="12">
        <v>4417569.88</v>
      </c>
      <c r="G99" s="12"/>
      <c r="H99" s="12"/>
      <c r="I99" s="12"/>
      <c r="J99" s="12">
        <v>1221078.32</v>
      </c>
      <c r="K99" s="12"/>
      <c r="L99" s="12"/>
      <c r="M99" s="12">
        <v>10049795</v>
      </c>
      <c r="N99" s="12"/>
      <c r="O99" s="12">
        <v>45767826.329999998</v>
      </c>
      <c r="P99" s="13">
        <v>8016124</v>
      </c>
      <c r="Q99" s="11"/>
      <c r="R99" s="12"/>
      <c r="S99" s="13">
        <v>1620000</v>
      </c>
      <c r="T99" s="13"/>
      <c r="U99" s="13"/>
      <c r="V99" s="44">
        <f t="shared" si="13"/>
        <v>13654772.199999999</v>
      </c>
      <c r="W99" s="46">
        <f t="shared" si="14"/>
        <v>57437621.329999998</v>
      </c>
      <c r="X99" s="49"/>
      <c r="Y99" s="14">
        <v>2415399</v>
      </c>
      <c r="Z99" s="42">
        <f t="shared" si="16"/>
        <v>73507792.530000001</v>
      </c>
      <c r="AA99" s="42">
        <f t="shared" si="24"/>
        <v>156996514.53</v>
      </c>
      <c r="AB99" s="66">
        <f t="shared" si="17"/>
        <v>0.5863528015604218</v>
      </c>
      <c r="AC99" s="65">
        <f t="shared" si="25"/>
        <v>20.599807923009894</v>
      </c>
      <c r="AD99" s="58">
        <f t="shared" si="18"/>
        <v>14.04073010896713</v>
      </c>
      <c r="AE99" s="69">
        <f t="shared" si="19"/>
        <v>86.651314985143145</v>
      </c>
      <c r="AF99" s="70">
        <f t="shared" si="20"/>
        <v>0</v>
      </c>
      <c r="AG99" s="65">
        <f t="shared" si="21"/>
        <v>88.045176365258044</v>
      </c>
      <c r="AH99" s="67">
        <f t="shared" si="22"/>
        <v>6</v>
      </c>
      <c r="AI99" s="103">
        <v>188428</v>
      </c>
      <c r="AJ99" s="67">
        <v>1</v>
      </c>
    </row>
    <row r="100" spans="1:36" x14ac:dyDescent="0.2">
      <c r="A100" s="71" t="s">
        <v>111</v>
      </c>
      <c r="B100" s="19">
        <v>40229155</v>
      </c>
      <c r="C100" s="29">
        <v>12511129</v>
      </c>
      <c r="D100" s="28">
        <f t="shared" si="15"/>
        <v>52740284</v>
      </c>
      <c r="E100" s="36">
        <f t="shared" si="23"/>
        <v>0.30260299341672503</v>
      </c>
      <c r="F100" s="12">
        <v>2663821.25</v>
      </c>
      <c r="G100" s="12"/>
      <c r="H100" s="12"/>
      <c r="I100" s="12"/>
      <c r="J100" s="12">
        <v>741076.68</v>
      </c>
      <c r="K100" s="12"/>
      <c r="L100" s="12"/>
      <c r="M100" s="12">
        <v>4628680</v>
      </c>
      <c r="N100" s="12"/>
      <c r="O100" s="12">
        <v>17349439.850000001</v>
      </c>
      <c r="P100" s="13">
        <v>4865013</v>
      </c>
      <c r="Q100" s="11"/>
      <c r="R100" s="12"/>
      <c r="S100" s="13">
        <v>392000</v>
      </c>
      <c r="T100" s="13"/>
      <c r="U100" s="13"/>
      <c r="V100" s="44">
        <f t="shared" si="13"/>
        <v>8269910.9299999997</v>
      </c>
      <c r="W100" s="46">
        <f t="shared" si="14"/>
        <v>22370119.850000001</v>
      </c>
      <c r="X100" s="49"/>
      <c r="Y100" s="14">
        <v>1756654</v>
      </c>
      <c r="Z100" s="42">
        <f t="shared" si="16"/>
        <v>32396684.780000001</v>
      </c>
      <c r="AA100" s="42">
        <f t="shared" si="24"/>
        <v>85136968.780000001</v>
      </c>
      <c r="AB100" s="66">
        <f t="shared" si="17"/>
        <v>0.31797075438242328</v>
      </c>
      <c r="AC100" s="65">
        <f t="shared" si="25"/>
        <v>20.557008791260962</v>
      </c>
      <c r="AD100" s="58">
        <f t="shared" si="18"/>
        <v>14.040731256148026</v>
      </c>
      <c r="AE100" s="69">
        <f t="shared" si="19"/>
        <v>55.606735587660253</v>
      </c>
      <c r="AF100" s="70">
        <f t="shared" si="20"/>
        <v>0</v>
      </c>
      <c r="AG100" s="65">
        <f t="shared" si="21"/>
        <v>61.426830352297692</v>
      </c>
      <c r="AH100" s="67">
        <f t="shared" si="22"/>
        <v>6</v>
      </c>
      <c r="AI100" s="103">
        <v>65209</v>
      </c>
      <c r="AJ100" s="67">
        <v>1</v>
      </c>
    </row>
    <row r="101" spans="1:36" x14ac:dyDescent="0.2">
      <c r="A101" s="71" t="s">
        <v>112</v>
      </c>
      <c r="B101" s="19">
        <v>183424342</v>
      </c>
      <c r="C101" s="29">
        <v>49001921</v>
      </c>
      <c r="D101" s="28">
        <f t="shared" si="15"/>
        <v>232426263</v>
      </c>
      <c r="E101" s="36">
        <f t="shared" si="23"/>
        <v>1.3335704246959119</v>
      </c>
      <c r="F101" s="12">
        <v>12242007.58</v>
      </c>
      <c r="G101" s="12"/>
      <c r="H101" s="12"/>
      <c r="I101" s="12"/>
      <c r="J101" s="12">
        <v>3378930.07</v>
      </c>
      <c r="K101" s="12"/>
      <c r="L101" s="12"/>
      <c r="M101" s="12">
        <v>28255392</v>
      </c>
      <c r="N101" s="12"/>
      <c r="O101" s="12">
        <v>34725020.810000002</v>
      </c>
      <c r="P101" s="13">
        <v>22181969</v>
      </c>
      <c r="Q101" s="11"/>
      <c r="R101" s="12"/>
      <c r="S101" s="13">
        <v>2452000</v>
      </c>
      <c r="T101" s="13"/>
      <c r="U101" s="13"/>
      <c r="V101" s="44">
        <f t="shared" si="13"/>
        <v>37802906.649999999</v>
      </c>
      <c r="W101" s="46">
        <f t="shared" si="14"/>
        <v>65432412.810000002</v>
      </c>
      <c r="X101" s="49"/>
      <c r="Y101" s="14">
        <v>6880227</v>
      </c>
      <c r="Z101" s="42">
        <f t="shared" si="16"/>
        <v>110115546.46000001</v>
      </c>
      <c r="AA101" s="42">
        <f t="shared" si="24"/>
        <v>342541809.46000004</v>
      </c>
      <c r="AB101" s="66">
        <f t="shared" si="17"/>
        <v>1.279329991686327</v>
      </c>
      <c r="AC101" s="65">
        <f t="shared" si="25"/>
        <v>20.609536464903876</v>
      </c>
      <c r="AD101" s="58">
        <f t="shared" si="18"/>
        <v>14.04072913794543</v>
      </c>
      <c r="AE101" s="69">
        <f t="shared" si="19"/>
        <v>35.672698670495983</v>
      </c>
      <c r="AF101" s="70">
        <f t="shared" si="20"/>
        <v>0</v>
      </c>
      <c r="AG101" s="65">
        <f t="shared" si="21"/>
        <v>47.376550755798199</v>
      </c>
      <c r="AH101" s="67">
        <f t="shared" si="22"/>
        <v>6</v>
      </c>
      <c r="AI101" s="103">
        <v>882784</v>
      </c>
      <c r="AJ101" s="67">
        <v>1</v>
      </c>
    </row>
    <row r="102" spans="1:36" x14ac:dyDescent="0.2">
      <c r="A102" s="71" t="s">
        <v>24</v>
      </c>
      <c r="B102" s="19">
        <v>65627494</v>
      </c>
      <c r="C102" s="29">
        <v>16681505</v>
      </c>
      <c r="D102" s="28">
        <f t="shared" si="15"/>
        <v>82308999</v>
      </c>
      <c r="E102" s="36">
        <f t="shared" si="23"/>
        <v>0.47225664318633986</v>
      </c>
      <c r="F102" s="12">
        <v>4352365.99</v>
      </c>
      <c r="G102" s="12"/>
      <c r="H102" s="12"/>
      <c r="I102" s="12"/>
      <c r="J102" s="12">
        <v>1208949.2</v>
      </c>
      <c r="K102" s="12"/>
      <c r="L102" s="12"/>
      <c r="M102" s="12">
        <v>9911089</v>
      </c>
      <c r="N102" s="12"/>
      <c r="O102" s="12">
        <v>8000000</v>
      </c>
      <c r="P102" s="13">
        <v>7936498</v>
      </c>
      <c r="Q102" s="11"/>
      <c r="R102" s="12"/>
      <c r="S102" s="13"/>
      <c r="T102" s="13"/>
      <c r="U102" s="13"/>
      <c r="V102" s="44">
        <f t="shared" si="13"/>
        <v>13497813.190000001</v>
      </c>
      <c r="W102" s="46">
        <f t="shared" si="14"/>
        <v>17911089</v>
      </c>
      <c r="X102" s="49"/>
      <c r="Y102" s="14">
        <v>2342205</v>
      </c>
      <c r="Z102" s="42">
        <f t="shared" si="16"/>
        <v>33751107.189999998</v>
      </c>
      <c r="AA102" s="42">
        <f t="shared" si="24"/>
        <v>116060106.19</v>
      </c>
      <c r="AB102" s="66">
        <f t="shared" si="17"/>
        <v>0.4334629250696051</v>
      </c>
      <c r="AC102" s="65">
        <f t="shared" si="25"/>
        <v>20.567314653215316</v>
      </c>
      <c r="AD102" s="58">
        <f t="shared" si="18"/>
        <v>14.040729538491881</v>
      </c>
      <c r="AE102" s="69">
        <f t="shared" si="19"/>
        <v>27.292050798099954</v>
      </c>
      <c r="AF102" s="70">
        <f t="shared" si="20"/>
        <v>0</v>
      </c>
      <c r="AG102" s="65">
        <f t="shared" si="21"/>
        <v>41.005367092363734</v>
      </c>
      <c r="AH102" s="67">
        <f t="shared" si="22"/>
        <v>5</v>
      </c>
      <c r="AI102" s="103">
        <v>178621</v>
      </c>
      <c r="AJ102" s="67">
        <v>1</v>
      </c>
    </row>
    <row r="103" spans="1:36" x14ac:dyDescent="0.2">
      <c r="A103" s="71" t="s">
        <v>113</v>
      </c>
      <c r="B103" s="19">
        <v>57883159</v>
      </c>
      <c r="C103" s="29">
        <v>15117614</v>
      </c>
      <c r="D103" s="28">
        <f t="shared" si="15"/>
        <v>73000773</v>
      </c>
      <c r="E103" s="36">
        <f t="shared" si="23"/>
        <v>0.41884970569242364</v>
      </c>
      <c r="F103" s="12">
        <v>3835938.29</v>
      </c>
      <c r="G103" s="12"/>
      <c r="H103" s="12"/>
      <c r="I103" s="12"/>
      <c r="J103" s="12">
        <v>1066287.8500000001</v>
      </c>
      <c r="K103" s="12"/>
      <c r="L103" s="12"/>
      <c r="M103" s="12">
        <v>6782383</v>
      </c>
      <c r="N103" s="12"/>
      <c r="O103" s="12">
        <v>3067865</v>
      </c>
      <c r="P103" s="13">
        <v>6999957</v>
      </c>
      <c r="Q103" s="11"/>
      <c r="R103" s="12"/>
      <c r="S103" s="13">
        <v>608000</v>
      </c>
      <c r="T103" s="13"/>
      <c r="U103" s="13"/>
      <c r="V103" s="44">
        <f t="shared" si="13"/>
        <v>11902183.140000001</v>
      </c>
      <c r="W103" s="46">
        <f t="shared" si="14"/>
        <v>10458248</v>
      </c>
      <c r="X103" s="49"/>
      <c r="Y103" s="14">
        <v>2122623</v>
      </c>
      <c r="Z103" s="42">
        <f t="shared" si="16"/>
        <v>24483054.140000001</v>
      </c>
      <c r="AA103" s="42">
        <f t="shared" si="24"/>
        <v>97483827.140000001</v>
      </c>
      <c r="AB103" s="66">
        <f t="shared" si="17"/>
        <v>0.3640839755041082</v>
      </c>
      <c r="AC103" s="65">
        <f t="shared" si="25"/>
        <v>20.562428425856993</v>
      </c>
      <c r="AD103" s="58">
        <f t="shared" si="18"/>
        <v>14.040727591007418</v>
      </c>
      <c r="AE103" s="69">
        <f t="shared" si="19"/>
        <v>18.067859772477171</v>
      </c>
      <c r="AF103" s="70">
        <f t="shared" si="20"/>
        <v>0</v>
      </c>
      <c r="AG103" s="65">
        <f t="shared" si="21"/>
        <v>33.538075192710629</v>
      </c>
      <c r="AH103" s="67">
        <f t="shared" si="22"/>
        <v>6</v>
      </c>
      <c r="AI103" s="103">
        <v>157012</v>
      </c>
      <c r="AJ103" s="67">
        <v>1</v>
      </c>
    </row>
    <row r="104" spans="1:36" x14ac:dyDescent="0.2">
      <c r="A104" s="71" t="s">
        <v>114</v>
      </c>
      <c r="B104" s="19">
        <v>53812803</v>
      </c>
      <c r="C104" s="29">
        <v>14075020</v>
      </c>
      <c r="D104" s="28">
        <f t="shared" si="15"/>
        <v>67887823</v>
      </c>
      <c r="E104" s="36">
        <f t="shared" si="23"/>
        <v>0.38951361081682445</v>
      </c>
      <c r="F104" s="12">
        <v>3594053.59</v>
      </c>
      <c r="G104" s="12"/>
      <c r="H104" s="12"/>
      <c r="I104" s="12"/>
      <c r="J104" s="12">
        <v>991306.26</v>
      </c>
      <c r="K104" s="12"/>
      <c r="L104" s="12"/>
      <c r="M104" s="12">
        <v>4094759</v>
      </c>
      <c r="N104" s="12"/>
      <c r="O104" s="12">
        <v>9000000</v>
      </c>
      <c r="P104" s="13">
        <v>6507718</v>
      </c>
      <c r="Q104" s="11"/>
      <c r="R104" s="12"/>
      <c r="S104" s="13">
        <v>764000</v>
      </c>
      <c r="T104" s="13"/>
      <c r="U104" s="13"/>
      <c r="V104" s="44">
        <f t="shared" si="13"/>
        <v>11093077.85</v>
      </c>
      <c r="W104" s="46">
        <f t="shared" si="14"/>
        <v>13858759</v>
      </c>
      <c r="X104" s="49"/>
      <c r="Y104" s="14">
        <v>1976236</v>
      </c>
      <c r="Z104" s="42">
        <f t="shared" si="16"/>
        <v>26928072.850000001</v>
      </c>
      <c r="AA104" s="42">
        <f t="shared" si="24"/>
        <v>94815895.849999994</v>
      </c>
      <c r="AB104" s="66">
        <f t="shared" si="17"/>
        <v>0.35411974801189028</v>
      </c>
      <c r="AC104" s="65">
        <f t="shared" si="25"/>
        <v>20.614198167673965</v>
      </c>
      <c r="AD104" s="58">
        <f t="shared" si="18"/>
        <v>14.04073315703992</v>
      </c>
      <c r="AE104" s="69">
        <f t="shared" si="19"/>
        <v>25.753646395263967</v>
      </c>
      <c r="AF104" s="70">
        <f t="shared" si="20"/>
        <v>0</v>
      </c>
      <c r="AG104" s="65">
        <f t="shared" si="21"/>
        <v>39.665541860135953</v>
      </c>
      <c r="AH104" s="67">
        <f t="shared" si="22"/>
        <v>6</v>
      </c>
      <c r="AI104" s="103">
        <v>177680</v>
      </c>
      <c r="AJ104" s="67">
        <v>0</v>
      </c>
    </row>
    <row r="105" spans="1:36" x14ac:dyDescent="0.2">
      <c r="A105" s="71" t="s">
        <v>115</v>
      </c>
      <c r="B105" s="19">
        <v>42827257</v>
      </c>
      <c r="C105" s="29">
        <v>11468535</v>
      </c>
      <c r="D105" s="28">
        <f t="shared" si="15"/>
        <v>54295792</v>
      </c>
      <c r="E105" s="36">
        <f t="shared" si="23"/>
        <v>0.31152788614357618</v>
      </c>
      <c r="F105" s="12">
        <v>2835505.32</v>
      </c>
      <c r="G105" s="12"/>
      <c r="H105" s="12"/>
      <c r="I105" s="12"/>
      <c r="J105" s="12">
        <v>788937.3</v>
      </c>
      <c r="K105" s="12"/>
      <c r="L105" s="12"/>
      <c r="M105" s="12">
        <v>3092315</v>
      </c>
      <c r="N105" s="12"/>
      <c r="O105" s="12">
        <v>242239</v>
      </c>
      <c r="P105" s="13">
        <v>5179208</v>
      </c>
      <c r="Q105" s="11"/>
      <c r="R105" s="12"/>
      <c r="S105" s="13">
        <v>992000</v>
      </c>
      <c r="T105" s="13"/>
      <c r="U105" s="13"/>
      <c r="V105" s="44">
        <f t="shared" si="13"/>
        <v>8803650.620000001</v>
      </c>
      <c r="W105" s="46">
        <f t="shared" si="14"/>
        <v>4326554</v>
      </c>
      <c r="X105" s="49"/>
      <c r="Y105" s="14">
        <v>1610266</v>
      </c>
      <c r="Z105" s="42">
        <f t="shared" si="16"/>
        <v>14740470.620000001</v>
      </c>
      <c r="AA105" s="42">
        <f t="shared" si="24"/>
        <v>69036262.620000005</v>
      </c>
      <c r="AB105" s="66">
        <f t="shared" si="17"/>
        <v>0.2578376094379019</v>
      </c>
      <c r="AC105" s="65">
        <f t="shared" si="25"/>
        <v>20.556186028911448</v>
      </c>
      <c r="AD105" s="58">
        <f t="shared" si="18"/>
        <v>14.040729700872866</v>
      </c>
      <c r="AE105" s="69">
        <f t="shared" si="19"/>
        <v>10.102337396952601</v>
      </c>
      <c r="AF105" s="70">
        <f t="shared" si="20"/>
        <v>0</v>
      </c>
      <c r="AG105" s="65">
        <f t="shared" si="21"/>
        <v>27.148458613514652</v>
      </c>
      <c r="AH105" s="67">
        <f t="shared" si="22"/>
        <v>6</v>
      </c>
      <c r="AI105" s="103">
        <v>114578</v>
      </c>
      <c r="AJ105" s="67">
        <v>0</v>
      </c>
    </row>
    <row r="106" spans="1:36" x14ac:dyDescent="0.2">
      <c r="A106" s="85" t="s">
        <v>116</v>
      </c>
      <c r="B106" s="20">
        <v>244401948</v>
      </c>
      <c r="C106" s="29">
        <v>115629303</v>
      </c>
      <c r="D106" s="28">
        <f t="shared" si="15"/>
        <v>360031251</v>
      </c>
      <c r="E106" s="36">
        <f t="shared" si="23"/>
        <v>2.0657176263246568</v>
      </c>
      <c r="F106" s="8">
        <v>16222769.310000001</v>
      </c>
      <c r="G106" s="8"/>
      <c r="H106" s="8"/>
      <c r="I106" s="8"/>
      <c r="J106" s="8">
        <v>4493674.45</v>
      </c>
      <c r="K106" s="8"/>
      <c r="L106" s="8"/>
      <c r="M106" s="8">
        <v>32487336</v>
      </c>
      <c r="N106" s="8"/>
      <c r="O106" s="8">
        <f>SUM(O107:O115)</f>
        <v>37185813.850000001</v>
      </c>
      <c r="P106" s="9">
        <f>SUM(P107:P115)</f>
        <v>29556145</v>
      </c>
      <c r="Q106" s="7"/>
      <c r="R106" s="8"/>
      <c r="S106" s="9">
        <v>792000</v>
      </c>
      <c r="T106" s="9">
        <v>1708806</v>
      </c>
      <c r="U106" s="9"/>
      <c r="V106" s="43">
        <f t="shared" si="13"/>
        <v>50272588.760000005</v>
      </c>
      <c r="W106" s="45">
        <f t="shared" si="14"/>
        <v>72173955.849999994</v>
      </c>
      <c r="X106" s="48"/>
      <c r="Y106" s="14">
        <v>15956273</v>
      </c>
      <c r="Z106" s="42">
        <f t="shared" si="16"/>
        <v>138402817.61000001</v>
      </c>
      <c r="AA106" s="42">
        <f t="shared" si="24"/>
        <v>498434068.61000001</v>
      </c>
      <c r="AB106" s="66">
        <f t="shared" si="17"/>
        <v>1.8615586046452404</v>
      </c>
      <c r="AC106" s="65">
        <f t="shared" si="25"/>
        <v>20.569635050535688</v>
      </c>
      <c r="AD106" s="58">
        <f t="shared" si="18"/>
        <v>13.799506341398599</v>
      </c>
      <c r="AE106" s="69">
        <f t="shared" si="19"/>
        <v>29.530843121594103</v>
      </c>
      <c r="AF106" s="70">
        <f t="shared" si="20"/>
        <v>0</v>
      </c>
      <c r="AG106" s="65">
        <f t="shared" si="21"/>
        <v>38.441890037484555</v>
      </c>
      <c r="AH106" s="67">
        <f t="shared" si="22"/>
        <v>7</v>
      </c>
      <c r="AI106" s="100"/>
      <c r="AJ106" s="67"/>
    </row>
    <row r="107" spans="1:36" x14ac:dyDescent="0.2">
      <c r="A107" s="71" t="s">
        <v>117</v>
      </c>
      <c r="B107" s="19">
        <v>19455221</v>
      </c>
      <c r="C107" s="29">
        <v>11669012</v>
      </c>
      <c r="D107" s="28">
        <f t="shared" si="15"/>
        <v>31124233</v>
      </c>
      <c r="E107" s="36">
        <f t="shared" si="23"/>
        <v>0.17857859987253039</v>
      </c>
      <c r="F107" s="12">
        <v>1293121.3</v>
      </c>
      <c r="G107" s="12"/>
      <c r="H107" s="12"/>
      <c r="I107" s="12"/>
      <c r="J107" s="12">
        <v>357711.68</v>
      </c>
      <c r="K107" s="12"/>
      <c r="L107" s="12"/>
      <c r="M107" s="12">
        <v>2663987</v>
      </c>
      <c r="N107" s="12"/>
      <c r="O107" s="12">
        <v>1446664</v>
      </c>
      <c r="P107" s="13">
        <v>2352769</v>
      </c>
      <c r="Q107" s="11"/>
      <c r="R107" s="12"/>
      <c r="V107" s="44">
        <f t="shared" si="13"/>
        <v>4003601.98</v>
      </c>
      <c r="W107" s="46">
        <f t="shared" si="14"/>
        <v>4110651</v>
      </c>
      <c r="X107" s="49"/>
      <c r="Y107" s="14">
        <v>1610266</v>
      </c>
      <c r="Z107" s="42">
        <f t="shared" si="16"/>
        <v>9724518.9800000004</v>
      </c>
      <c r="AA107" s="42">
        <f t="shared" si="24"/>
        <v>40848751.980000004</v>
      </c>
      <c r="AB107" s="66">
        <f t="shared" si="17"/>
        <v>0.15256249627849514</v>
      </c>
      <c r="AC107" s="65">
        <f t="shared" si="25"/>
        <v>20.578547938365748</v>
      </c>
      <c r="AD107" s="58">
        <f t="shared" si="18"/>
        <v>13.799505905041491</v>
      </c>
      <c r="AE107" s="69">
        <f t="shared" si="19"/>
        <v>21.128780803877785</v>
      </c>
      <c r="AF107" s="70">
        <f t="shared" si="20"/>
        <v>0</v>
      </c>
      <c r="AG107" s="65">
        <f t="shared" si="21"/>
        <v>31.24420441139867</v>
      </c>
      <c r="AH107" s="67">
        <f t="shared" si="22"/>
        <v>5</v>
      </c>
      <c r="AI107" s="103">
        <v>17390</v>
      </c>
      <c r="AJ107" s="67">
        <v>1</v>
      </c>
    </row>
    <row r="108" spans="1:36" ht="24" x14ac:dyDescent="0.2">
      <c r="A108" s="88" t="s">
        <v>347</v>
      </c>
      <c r="B108" s="19">
        <v>50996086</v>
      </c>
      <c r="C108" s="29">
        <v>14851470</v>
      </c>
      <c r="D108" s="28">
        <f t="shared" si="15"/>
        <v>65847556</v>
      </c>
      <c r="E108" s="36">
        <f t="shared" si="23"/>
        <v>0.37780736172705165</v>
      </c>
      <c r="F108" s="12">
        <v>3371794.87</v>
      </c>
      <c r="G108" s="12"/>
      <c r="H108" s="12"/>
      <c r="I108" s="12"/>
      <c r="J108" s="12">
        <v>937634.96</v>
      </c>
      <c r="K108" s="12"/>
      <c r="L108" s="12"/>
      <c r="M108" s="12">
        <v>6900542</v>
      </c>
      <c r="N108" s="12"/>
      <c r="O108" s="12">
        <v>12480562.58</v>
      </c>
      <c r="P108" s="13">
        <v>6167085</v>
      </c>
      <c r="Q108" s="11"/>
      <c r="R108" s="12"/>
      <c r="S108" s="13">
        <v>276000</v>
      </c>
      <c r="T108" s="13"/>
      <c r="U108" s="13"/>
      <c r="V108" s="44">
        <f t="shared" si="13"/>
        <v>10476514.83</v>
      </c>
      <c r="W108" s="46">
        <f t="shared" si="14"/>
        <v>19657104.579999998</v>
      </c>
      <c r="X108" s="49"/>
      <c r="Y108" s="14">
        <v>2049429</v>
      </c>
      <c r="Z108" s="42">
        <f t="shared" si="16"/>
        <v>32183048.409999996</v>
      </c>
      <c r="AA108" s="42">
        <f t="shared" si="24"/>
        <v>98030604.409999996</v>
      </c>
      <c r="AB108" s="66">
        <f t="shared" si="17"/>
        <v>0.36612608698061994</v>
      </c>
      <c r="AC108" s="65">
        <f t="shared" si="25"/>
        <v>20.543762574249325</v>
      </c>
      <c r="AD108" s="58">
        <f t="shared" si="18"/>
        <v>13.799502675492729</v>
      </c>
      <c r="AE108" s="69">
        <f t="shared" si="19"/>
        <v>38.546300553340501</v>
      </c>
      <c r="AF108" s="70">
        <f t="shared" si="20"/>
        <v>0</v>
      </c>
      <c r="AG108" s="65">
        <f t="shared" si="21"/>
        <v>48.875084156502325</v>
      </c>
      <c r="AH108" s="67">
        <f t="shared" si="22"/>
        <v>6</v>
      </c>
      <c r="AI108" s="103">
        <v>101188</v>
      </c>
      <c r="AJ108" s="67">
        <v>1</v>
      </c>
    </row>
    <row r="109" spans="1:36" x14ac:dyDescent="0.2">
      <c r="A109" s="71" t="s">
        <v>66</v>
      </c>
      <c r="B109" s="19">
        <v>19282511</v>
      </c>
      <c r="C109" s="29">
        <v>13790651</v>
      </c>
      <c r="D109" s="28">
        <f t="shared" si="15"/>
        <v>33073162</v>
      </c>
      <c r="E109" s="36">
        <f t="shared" si="23"/>
        <v>0.18976078746478273</v>
      </c>
      <c r="F109" s="12">
        <v>1282140.26</v>
      </c>
      <c r="G109" s="12"/>
      <c r="H109" s="12"/>
      <c r="I109" s="12"/>
      <c r="J109" s="12">
        <v>354536.15</v>
      </c>
      <c r="K109" s="12"/>
      <c r="L109" s="12"/>
      <c r="M109" s="12">
        <v>3463305</v>
      </c>
      <c r="N109" s="12"/>
      <c r="O109" s="12">
        <v>4476168.03</v>
      </c>
      <c r="P109" s="13">
        <v>2331883</v>
      </c>
      <c r="Q109" s="11"/>
      <c r="R109" s="12"/>
      <c r="S109" s="13"/>
      <c r="T109" s="13">
        <v>1331752</v>
      </c>
      <c r="U109" s="13"/>
      <c r="V109" s="44">
        <f t="shared" si="13"/>
        <v>3968559.41</v>
      </c>
      <c r="W109" s="46">
        <f t="shared" si="14"/>
        <v>9271225.0300000012</v>
      </c>
      <c r="X109" s="49"/>
      <c r="Y109" s="14">
        <v>1903042</v>
      </c>
      <c r="Z109" s="42">
        <f t="shared" si="16"/>
        <v>15142826.440000001</v>
      </c>
      <c r="AA109" s="42">
        <f t="shared" si="24"/>
        <v>48215988.439999998</v>
      </c>
      <c r="AB109" s="66">
        <f t="shared" si="17"/>
        <v>0.18007775514275243</v>
      </c>
      <c r="AC109" s="65">
        <f t="shared" si="25"/>
        <v>20.581133909375186</v>
      </c>
      <c r="AD109" s="58">
        <f t="shared" si="18"/>
        <v>13.799508087036646</v>
      </c>
      <c r="AE109" s="69">
        <f t="shared" si="19"/>
        <v>48.081004750885405</v>
      </c>
      <c r="AF109" s="70">
        <f t="shared" si="20"/>
        <v>0</v>
      </c>
      <c r="AG109" s="65">
        <f t="shared" si="21"/>
        <v>45.785844244345313</v>
      </c>
      <c r="AH109" s="67">
        <f t="shared" si="22"/>
        <v>6</v>
      </c>
      <c r="AI109" s="103">
        <v>12165</v>
      </c>
      <c r="AJ109" s="67">
        <v>1</v>
      </c>
    </row>
    <row r="110" spans="1:36" x14ac:dyDescent="0.2">
      <c r="A110" s="71" t="s">
        <v>119</v>
      </c>
      <c r="B110" s="19">
        <v>22836001</v>
      </c>
      <c r="C110" s="29">
        <v>13790651</v>
      </c>
      <c r="D110" s="28">
        <f t="shared" si="15"/>
        <v>36626652</v>
      </c>
      <c r="E110" s="36">
        <f t="shared" si="23"/>
        <v>0.21014931459285807</v>
      </c>
      <c r="F110" s="12">
        <v>1517651.04</v>
      </c>
      <c r="G110" s="12"/>
      <c r="H110" s="12"/>
      <c r="I110" s="12"/>
      <c r="J110" s="12">
        <v>419872.08</v>
      </c>
      <c r="K110" s="12"/>
      <c r="L110" s="12"/>
      <c r="M110" s="12">
        <v>4795973</v>
      </c>
      <c r="N110" s="12"/>
      <c r="O110" s="12">
        <v>471449</v>
      </c>
      <c r="P110" s="13">
        <v>2761615</v>
      </c>
      <c r="Q110" s="11"/>
      <c r="R110" s="12"/>
      <c r="S110" s="13"/>
      <c r="T110" s="13">
        <v>377054</v>
      </c>
      <c r="U110" s="13"/>
      <c r="V110" s="44">
        <f t="shared" si="13"/>
        <v>4699138.12</v>
      </c>
      <c r="W110" s="46">
        <f t="shared" si="14"/>
        <v>5644476</v>
      </c>
      <c r="X110" s="49"/>
      <c r="Y110" s="14">
        <v>1903042</v>
      </c>
      <c r="Z110" s="42">
        <f t="shared" si="16"/>
        <v>12246656.120000001</v>
      </c>
      <c r="AA110" s="42">
        <f t="shared" si="24"/>
        <v>48873308.120000005</v>
      </c>
      <c r="AB110" s="66">
        <f t="shared" si="17"/>
        <v>0.18253272197461259</v>
      </c>
      <c r="AC110" s="65">
        <f t="shared" si="25"/>
        <v>20.577762805317796</v>
      </c>
      <c r="AD110" s="58">
        <f t="shared" si="18"/>
        <v>13.799508087036646</v>
      </c>
      <c r="AE110" s="69">
        <f t="shared" si="19"/>
        <v>24.717445055287921</v>
      </c>
      <c r="AF110" s="70">
        <f t="shared" si="20"/>
        <v>0</v>
      </c>
      <c r="AG110" s="65">
        <f t="shared" si="21"/>
        <v>33.436460749947884</v>
      </c>
      <c r="AH110" s="67">
        <f t="shared" si="22"/>
        <v>6</v>
      </c>
      <c r="AI110" s="103">
        <v>17163</v>
      </c>
      <c r="AJ110" s="67">
        <v>1</v>
      </c>
    </row>
    <row r="111" spans="1:36" x14ac:dyDescent="0.2">
      <c r="A111" s="71" t="s">
        <v>120</v>
      </c>
      <c r="B111" s="19">
        <v>17932740</v>
      </c>
      <c r="C111" s="29">
        <v>11669012</v>
      </c>
      <c r="D111" s="28">
        <f t="shared" si="15"/>
        <v>29601752</v>
      </c>
      <c r="E111" s="36">
        <f t="shared" si="23"/>
        <v>0.16984320307375531</v>
      </c>
      <c r="F111" s="12">
        <v>1191563.79</v>
      </c>
      <c r="G111" s="12"/>
      <c r="H111" s="12"/>
      <c r="I111" s="12"/>
      <c r="J111" s="12">
        <v>329718.71999999997</v>
      </c>
      <c r="K111" s="12"/>
      <c r="L111" s="12"/>
      <c r="M111" s="12">
        <v>2469854</v>
      </c>
      <c r="N111" s="12"/>
      <c r="O111" s="12">
        <v>1740653</v>
      </c>
      <c r="P111" s="13">
        <v>2168652</v>
      </c>
      <c r="Q111" s="11"/>
      <c r="R111" s="12"/>
      <c r="S111" s="13">
        <v>84000</v>
      </c>
      <c r="T111" s="13"/>
      <c r="U111" s="13"/>
      <c r="V111" s="44">
        <f t="shared" si="13"/>
        <v>3689934.51</v>
      </c>
      <c r="W111" s="46">
        <f t="shared" si="14"/>
        <v>4294507</v>
      </c>
      <c r="X111" s="49"/>
      <c r="Y111" s="14">
        <v>1610266</v>
      </c>
      <c r="Z111" s="42">
        <f t="shared" si="16"/>
        <v>9594707.5099999998</v>
      </c>
      <c r="AA111" s="42">
        <f t="shared" si="24"/>
        <v>39196459.509999998</v>
      </c>
      <c r="AB111" s="66">
        <f t="shared" si="17"/>
        <v>0.14639149100693183</v>
      </c>
      <c r="AC111" s="65">
        <f t="shared" si="25"/>
        <v>20.576523777180729</v>
      </c>
      <c r="AD111" s="58">
        <f t="shared" si="18"/>
        <v>13.799505905041491</v>
      </c>
      <c r="AE111" s="69">
        <f t="shared" si="19"/>
        <v>23.947857382642027</v>
      </c>
      <c r="AF111" s="70">
        <f t="shared" si="20"/>
        <v>0</v>
      </c>
      <c r="AG111" s="65">
        <f t="shared" si="21"/>
        <v>32.412633921127373</v>
      </c>
      <c r="AH111" s="67">
        <f t="shared" si="22"/>
        <v>6</v>
      </c>
      <c r="AI111" s="103">
        <v>12937</v>
      </c>
      <c r="AJ111" s="67">
        <v>1</v>
      </c>
    </row>
    <row r="112" spans="1:36" ht="24" x14ac:dyDescent="0.2">
      <c r="A112" s="88" t="s">
        <v>346</v>
      </c>
      <c r="B112" s="19">
        <v>52818297</v>
      </c>
      <c r="C112" s="29">
        <v>14321061</v>
      </c>
      <c r="D112" s="28">
        <f t="shared" si="15"/>
        <v>67139358</v>
      </c>
      <c r="E112" s="36">
        <f t="shared" si="23"/>
        <v>0.3852192132085816</v>
      </c>
      <c r="F112" s="12">
        <v>3512338.53</v>
      </c>
      <c r="G112" s="12"/>
      <c r="H112" s="12"/>
      <c r="I112" s="12"/>
      <c r="J112" s="12">
        <v>971138.86</v>
      </c>
      <c r="K112" s="12"/>
      <c r="L112" s="12"/>
      <c r="M112" s="12">
        <v>5071700</v>
      </c>
      <c r="N112" s="12"/>
      <c r="O112" s="12">
        <v>1666667</v>
      </c>
      <c r="P112" s="13">
        <v>6387450</v>
      </c>
      <c r="Q112" s="11"/>
      <c r="R112" s="12"/>
      <c r="S112" s="13">
        <v>272000</v>
      </c>
      <c r="T112" s="13"/>
      <c r="U112" s="13"/>
      <c r="V112" s="44">
        <f t="shared" si="13"/>
        <v>10870927.390000001</v>
      </c>
      <c r="W112" s="46">
        <f t="shared" si="14"/>
        <v>7010367</v>
      </c>
      <c r="X112" s="49"/>
      <c r="Y112" s="14">
        <v>1976236</v>
      </c>
      <c r="Z112" s="42">
        <f t="shared" si="16"/>
        <v>19857530.390000001</v>
      </c>
      <c r="AA112" s="42">
        <f t="shared" si="24"/>
        <v>86996888.390000001</v>
      </c>
      <c r="AB112" s="66">
        <f t="shared" si="17"/>
        <v>0.32491720843119942</v>
      </c>
      <c r="AC112" s="65">
        <f t="shared" si="25"/>
        <v>20.581745356159438</v>
      </c>
      <c r="AD112" s="58">
        <f t="shared" si="18"/>
        <v>13.799508290621763</v>
      </c>
      <c r="AE112" s="69">
        <f t="shared" si="19"/>
        <v>13.27261081514991</v>
      </c>
      <c r="AF112" s="70">
        <f t="shared" si="20"/>
        <v>0</v>
      </c>
      <c r="AG112" s="65">
        <f t="shared" si="21"/>
        <v>29.576586642368554</v>
      </c>
      <c r="AH112" s="67">
        <f t="shared" si="22"/>
        <v>6</v>
      </c>
      <c r="AI112" s="103">
        <v>110600</v>
      </c>
      <c r="AJ112" s="67">
        <v>0</v>
      </c>
    </row>
    <row r="113" spans="1:36" x14ac:dyDescent="0.2">
      <c r="A113" s="71" t="s">
        <v>121</v>
      </c>
      <c r="B113" s="19">
        <v>25831151</v>
      </c>
      <c r="C113" s="29">
        <v>12199422</v>
      </c>
      <c r="D113" s="28">
        <f t="shared" si="15"/>
        <v>38030573</v>
      </c>
      <c r="E113" s="36">
        <f t="shared" si="23"/>
        <v>0.21820446077145281</v>
      </c>
      <c r="F113" s="12">
        <v>1715074.79</v>
      </c>
      <c r="G113" s="12"/>
      <c r="H113" s="12"/>
      <c r="I113" s="12"/>
      <c r="J113" s="12">
        <v>474942.13</v>
      </c>
      <c r="K113" s="12"/>
      <c r="L113" s="12"/>
      <c r="M113" s="12">
        <v>3719582</v>
      </c>
      <c r="N113" s="12"/>
      <c r="O113" s="12">
        <v>4510206</v>
      </c>
      <c r="P113" s="13">
        <v>3123826</v>
      </c>
      <c r="Q113" s="11"/>
      <c r="R113" s="12"/>
      <c r="S113" s="13">
        <v>40000</v>
      </c>
      <c r="T113" s="13"/>
      <c r="U113" s="13"/>
      <c r="V113" s="44">
        <f t="shared" si="13"/>
        <v>5313842.92</v>
      </c>
      <c r="W113" s="46">
        <f t="shared" si="14"/>
        <v>8269788</v>
      </c>
      <c r="X113" s="49"/>
      <c r="Y113" s="14">
        <v>1683460</v>
      </c>
      <c r="Z113" s="42">
        <f t="shared" si="16"/>
        <v>15267090.92</v>
      </c>
      <c r="AA113" s="42">
        <f t="shared" si="24"/>
        <v>53297663.920000002</v>
      </c>
      <c r="AB113" s="66">
        <f t="shared" si="17"/>
        <v>0.19905686855325766</v>
      </c>
      <c r="AC113" s="65">
        <f t="shared" si="25"/>
        <v>20.571452352239355</v>
      </c>
      <c r="AD113" s="58">
        <f t="shared" si="18"/>
        <v>13.799506238902136</v>
      </c>
      <c r="AE113" s="69">
        <f t="shared" si="19"/>
        <v>32.014787107241176</v>
      </c>
      <c r="AF113" s="70">
        <f t="shared" si="20"/>
        <v>0</v>
      </c>
      <c r="AG113" s="65">
        <f t="shared" si="21"/>
        <v>40.144256885111879</v>
      </c>
      <c r="AH113" s="67">
        <f t="shared" si="22"/>
        <v>6</v>
      </c>
      <c r="AI113" s="103">
        <v>33649</v>
      </c>
      <c r="AJ113" s="67">
        <v>1</v>
      </c>
    </row>
    <row r="114" spans="1:36" x14ac:dyDescent="0.2">
      <c r="A114" s="71" t="s">
        <v>122</v>
      </c>
      <c r="B114" s="19">
        <v>16016374</v>
      </c>
      <c r="C114" s="29">
        <v>11669012</v>
      </c>
      <c r="D114" s="28">
        <f t="shared" si="15"/>
        <v>27685386</v>
      </c>
      <c r="E114" s="36">
        <f t="shared" si="23"/>
        <v>0.15884784916018829</v>
      </c>
      <c r="F114" s="12">
        <v>1063390.67</v>
      </c>
      <c r="G114" s="12"/>
      <c r="H114" s="12"/>
      <c r="I114" s="12"/>
      <c r="J114" s="12">
        <v>294483.62</v>
      </c>
      <c r="K114" s="12"/>
      <c r="L114" s="12"/>
      <c r="M114" s="12">
        <v>1243490</v>
      </c>
      <c r="N114" s="12"/>
      <c r="O114" s="12">
        <v>6488450.5700000003</v>
      </c>
      <c r="P114" s="13">
        <v>1936901</v>
      </c>
      <c r="Q114" s="11"/>
      <c r="R114" s="12"/>
      <c r="S114" s="13"/>
      <c r="T114" s="13"/>
      <c r="U114" s="13"/>
      <c r="V114" s="44">
        <f t="shared" si="13"/>
        <v>3294775.29</v>
      </c>
      <c r="W114" s="46">
        <f t="shared" si="14"/>
        <v>7731940.5700000003</v>
      </c>
      <c r="X114" s="49"/>
      <c r="Y114" s="14">
        <v>1610266</v>
      </c>
      <c r="Z114" s="42">
        <f t="shared" si="16"/>
        <v>12636981.859999999</v>
      </c>
      <c r="AA114" s="42">
        <f t="shared" si="24"/>
        <v>40322367.859999999</v>
      </c>
      <c r="AB114" s="66">
        <f t="shared" si="17"/>
        <v>0.15059654942685377</v>
      </c>
      <c r="AC114" s="65">
        <f t="shared" si="25"/>
        <v>20.571293415101323</v>
      </c>
      <c r="AD114" s="58">
        <f t="shared" si="18"/>
        <v>13.799505905041491</v>
      </c>
      <c r="AE114" s="69">
        <f t="shared" si="19"/>
        <v>48.275224904213651</v>
      </c>
      <c r="AF114" s="70">
        <f t="shared" si="20"/>
        <v>0</v>
      </c>
      <c r="AG114" s="65">
        <f t="shared" si="21"/>
        <v>45.644954561948317</v>
      </c>
      <c r="AH114" s="67">
        <f t="shared" si="22"/>
        <v>5</v>
      </c>
      <c r="AI114" s="103">
        <v>9677</v>
      </c>
      <c r="AJ114" s="101"/>
    </row>
    <row r="115" spans="1:36" x14ac:dyDescent="0.2">
      <c r="A115" s="71" t="s">
        <v>60</v>
      </c>
      <c r="B115" s="19">
        <v>19233567</v>
      </c>
      <c r="C115" s="29">
        <v>11669012</v>
      </c>
      <c r="D115" s="28">
        <f t="shared" si="15"/>
        <v>30902579</v>
      </c>
      <c r="E115" s="36">
        <f t="shared" si="23"/>
        <v>0.17730683645345605</v>
      </c>
      <c r="F115" s="12">
        <v>1275694.06</v>
      </c>
      <c r="G115" s="12"/>
      <c r="H115" s="12"/>
      <c r="I115" s="12"/>
      <c r="J115" s="12">
        <v>353636.25</v>
      </c>
      <c r="K115" s="12"/>
      <c r="L115" s="12"/>
      <c r="M115" s="12">
        <v>2158903</v>
      </c>
      <c r="N115" s="12"/>
      <c r="O115" s="12">
        <v>3904993.67</v>
      </c>
      <c r="P115" s="13">
        <v>2325964</v>
      </c>
      <c r="Q115" s="11"/>
      <c r="R115" s="12"/>
      <c r="S115" s="13">
        <v>120000</v>
      </c>
      <c r="T115" s="13"/>
      <c r="U115" s="13"/>
      <c r="V115" s="44">
        <f t="shared" si="13"/>
        <v>3955294.31</v>
      </c>
      <c r="W115" s="46">
        <f t="shared" si="14"/>
        <v>6183896.6699999999</v>
      </c>
      <c r="X115" s="49"/>
      <c r="Y115" s="14">
        <v>1610266</v>
      </c>
      <c r="Z115" s="42">
        <f t="shared" si="16"/>
        <v>11749456.98</v>
      </c>
      <c r="AA115" s="42">
        <f t="shared" si="24"/>
        <v>42652035.980000004</v>
      </c>
      <c r="AB115" s="66">
        <f t="shared" si="17"/>
        <v>0.1592974268505177</v>
      </c>
      <c r="AC115" s="65">
        <f t="shared" si="25"/>
        <v>20.564538600666221</v>
      </c>
      <c r="AD115" s="58">
        <f t="shared" si="18"/>
        <v>13.799505905041491</v>
      </c>
      <c r="AE115" s="69">
        <f t="shared" si="19"/>
        <v>32.151585142787084</v>
      </c>
      <c r="AF115" s="70">
        <f t="shared" si="20"/>
        <v>0</v>
      </c>
      <c r="AG115" s="65">
        <f t="shared" si="21"/>
        <v>38.020959286278341</v>
      </c>
      <c r="AH115" s="67">
        <f t="shared" si="22"/>
        <v>6</v>
      </c>
      <c r="AI115" s="103">
        <v>18684</v>
      </c>
      <c r="AJ115" s="67">
        <v>1</v>
      </c>
    </row>
    <row r="116" spans="1:36" x14ac:dyDescent="0.2">
      <c r="A116" s="85" t="s">
        <v>123</v>
      </c>
      <c r="B116" s="20">
        <v>199071274</v>
      </c>
      <c r="C116" s="29">
        <v>74152246</v>
      </c>
      <c r="D116" s="28">
        <f t="shared" si="15"/>
        <v>273223520</v>
      </c>
      <c r="E116" s="36">
        <f t="shared" si="23"/>
        <v>1.5676490294184695</v>
      </c>
      <c r="F116" s="8">
        <v>13211773.789999999</v>
      </c>
      <c r="G116" s="8"/>
      <c r="H116" s="8"/>
      <c r="I116" s="8"/>
      <c r="J116" s="8">
        <v>3659634.75</v>
      </c>
      <c r="K116" s="8"/>
      <c r="L116" s="8"/>
      <c r="M116" s="8">
        <v>26461718</v>
      </c>
      <c r="N116" s="8"/>
      <c r="O116" s="8">
        <f>SUM(O117:O120)</f>
        <v>90889405.939999998</v>
      </c>
      <c r="P116" s="9">
        <f>SUM(P117:P120)</f>
        <v>24074192</v>
      </c>
      <c r="Q116" s="7"/>
      <c r="R116" s="8"/>
      <c r="S116" s="9">
        <v>556000</v>
      </c>
      <c r="T116" s="9">
        <v>1378074</v>
      </c>
      <c r="U116" s="9"/>
      <c r="V116" s="43">
        <f t="shared" si="13"/>
        <v>40945600.539999999</v>
      </c>
      <c r="W116" s="45">
        <f t="shared" si="14"/>
        <v>119285197.94</v>
      </c>
      <c r="X116" s="48"/>
      <c r="Y116" s="14">
        <v>10173952</v>
      </c>
      <c r="Z116" s="42">
        <f t="shared" si="16"/>
        <v>170404750.47999999</v>
      </c>
      <c r="AA116" s="42">
        <f t="shared" si="24"/>
        <v>443628270.48000002</v>
      </c>
      <c r="AB116" s="66">
        <f t="shared" si="17"/>
        <v>1.6568691351274967</v>
      </c>
      <c r="AC116" s="65">
        <f t="shared" si="25"/>
        <v>20.568311900189073</v>
      </c>
      <c r="AD116" s="58">
        <f t="shared" si="18"/>
        <v>13.720355820375286</v>
      </c>
      <c r="AE116" s="69">
        <f t="shared" si="19"/>
        <v>59.920849223077752</v>
      </c>
      <c r="AF116" s="70">
        <f t="shared" si="20"/>
        <v>0</v>
      </c>
      <c r="AG116" s="65">
        <f t="shared" si="21"/>
        <v>62.368258223157355</v>
      </c>
      <c r="AH116" s="67">
        <f t="shared" si="22"/>
        <v>7</v>
      </c>
      <c r="AI116" s="100"/>
      <c r="AJ116" s="67"/>
    </row>
    <row r="117" spans="1:36" x14ac:dyDescent="0.2">
      <c r="A117" s="71" t="s">
        <v>124</v>
      </c>
      <c r="B117" s="19">
        <v>82692260</v>
      </c>
      <c r="C117" s="29">
        <v>21872245</v>
      </c>
      <c r="D117" s="28">
        <f t="shared" si="15"/>
        <v>104564505</v>
      </c>
      <c r="E117" s="36">
        <f t="shared" si="23"/>
        <v>0.5999499778601517</v>
      </c>
      <c r="F117" s="12">
        <v>5513019.7699999996</v>
      </c>
      <c r="G117" s="12"/>
      <c r="H117" s="12"/>
      <c r="I117" s="12"/>
      <c r="J117" s="12">
        <v>1520176.48</v>
      </c>
      <c r="K117" s="12"/>
      <c r="L117" s="12"/>
      <c r="M117" s="12">
        <v>12069388</v>
      </c>
      <c r="N117" s="12"/>
      <c r="O117" s="12">
        <v>39164574.700000003</v>
      </c>
      <c r="P117" s="13">
        <v>10000184</v>
      </c>
      <c r="Q117" s="11"/>
      <c r="R117" s="12"/>
      <c r="S117" s="13">
        <v>348000</v>
      </c>
      <c r="T117" s="13"/>
      <c r="U117" s="13"/>
      <c r="V117" s="44">
        <f t="shared" si="13"/>
        <v>17033380.25</v>
      </c>
      <c r="W117" s="46">
        <f t="shared" si="14"/>
        <v>51581962.700000003</v>
      </c>
      <c r="X117" s="49"/>
      <c r="Y117" s="14">
        <v>3000950</v>
      </c>
      <c r="Z117" s="42">
        <f t="shared" si="16"/>
        <v>71616292.950000003</v>
      </c>
      <c r="AA117" s="42">
        <f t="shared" si="24"/>
        <v>176180797.94999999</v>
      </c>
      <c r="AB117" s="66">
        <f t="shared" si="17"/>
        <v>0.65800253444093526</v>
      </c>
      <c r="AC117" s="65">
        <f t="shared" si="25"/>
        <v>20.598518228912837</v>
      </c>
      <c r="AD117" s="58">
        <f t="shared" si="18"/>
        <v>13.72035655233379</v>
      </c>
      <c r="AE117" s="69">
        <f t="shared" si="19"/>
        <v>62.378223427440496</v>
      </c>
      <c r="AF117" s="70">
        <f t="shared" si="20"/>
        <v>0</v>
      </c>
      <c r="AG117" s="65">
        <f t="shared" si="21"/>
        <v>68.490060704633947</v>
      </c>
      <c r="AH117" s="67">
        <f t="shared" si="22"/>
        <v>6</v>
      </c>
      <c r="AI117" s="103">
        <v>109583</v>
      </c>
      <c r="AJ117" s="67">
        <v>1</v>
      </c>
    </row>
    <row r="118" spans="1:36" x14ac:dyDescent="0.2">
      <c r="A118" s="71" t="s">
        <v>125</v>
      </c>
      <c r="B118" s="19">
        <v>46693548</v>
      </c>
      <c r="C118" s="29">
        <v>20805306</v>
      </c>
      <c r="D118" s="28">
        <f t="shared" si="15"/>
        <v>67498854</v>
      </c>
      <c r="E118" s="36">
        <f t="shared" si="23"/>
        <v>0.3872818597753187</v>
      </c>
      <c r="F118" s="12">
        <v>3089234.22</v>
      </c>
      <c r="G118" s="12"/>
      <c r="H118" s="12"/>
      <c r="I118" s="12"/>
      <c r="J118" s="12">
        <v>858392.71</v>
      </c>
      <c r="K118" s="12"/>
      <c r="L118" s="12"/>
      <c r="M118" s="12">
        <v>7354044</v>
      </c>
      <c r="N118" s="12"/>
      <c r="O118" s="12">
        <v>24217786.440000001</v>
      </c>
      <c r="P118" s="13">
        <v>5646769</v>
      </c>
      <c r="Q118" s="11"/>
      <c r="R118" s="12"/>
      <c r="S118" s="13"/>
      <c r="T118" s="13"/>
      <c r="U118" s="13"/>
      <c r="V118" s="44">
        <f t="shared" si="13"/>
        <v>9594395.9299999997</v>
      </c>
      <c r="W118" s="46">
        <f t="shared" si="14"/>
        <v>31571830.440000001</v>
      </c>
      <c r="X118" s="49"/>
      <c r="Y118" s="14">
        <v>2854562</v>
      </c>
      <c r="Z118" s="42">
        <f t="shared" si="16"/>
        <v>44020788.370000005</v>
      </c>
      <c r="AA118" s="42">
        <f t="shared" si="24"/>
        <v>111519642.37</v>
      </c>
      <c r="AB118" s="66">
        <f t="shared" si="17"/>
        <v>0.41650513661671562</v>
      </c>
      <c r="AC118" s="65">
        <f t="shared" si="25"/>
        <v>20.547583854625913</v>
      </c>
      <c r="AD118" s="58">
        <f t="shared" si="18"/>
        <v>13.720355759247186</v>
      </c>
      <c r="AE118" s="69">
        <f t="shared" si="19"/>
        <v>67.614974214424663</v>
      </c>
      <c r="AF118" s="70">
        <f t="shared" si="20"/>
        <v>0</v>
      </c>
      <c r="AG118" s="65">
        <f t="shared" si="21"/>
        <v>65.21709001163191</v>
      </c>
      <c r="AH118" s="67">
        <f t="shared" si="22"/>
        <v>5</v>
      </c>
      <c r="AI118" s="103">
        <v>28521</v>
      </c>
      <c r="AJ118" s="67">
        <v>1</v>
      </c>
    </row>
    <row r="119" spans="1:36" x14ac:dyDescent="0.2">
      <c r="A119" s="71" t="s">
        <v>126</v>
      </c>
      <c r="B119" s="19">
        <v>42093335</v>
      </c>
      <c r="C119" s="29">
        <v>15470612</v>
      </c>
      <c r="D119" s="28">
        <f t="shared" si="15"/>
        <v>57563947</v>
      </c>
      <c r="E119" s="36">
        <f t="shared" si="23"/>
        <v>0.33027927333652035</v>
      </c>
      <c r="F119" s="12">
        <v>2779834.33</v>
      </c>
      <c r="G119" s="12"/>
      <c r="H119" s="12"/>
      <c r="I119" s="12"/>
      <c r="J119" s="12">
        <v>773824.51</v>
      </c>
      <c r="K119" s="12"/>
      <c r="L119" s="12"/>
      <c r="M119" s="12">
        <v>4675647</v>
      </c>
      <c r="N119" s="12"/>
      <c r="O119" s="12">
        <v>23507044.800000001</v>
      </c>
      <c r="P119" s="13">
        <v>5090453</v>
      </c>
      <c r="Q119" s="11"/>
      <c r="R119" s="12"/>
      <c r="S119" s="13">
        <v>208000</v>
      </c>
      <c r="T119" s="13"/>
      <c r="U119" s="13"/>
      <c r="V119" s="44">
        <f t="shared" si="13"/>
        <v>8644111.8399999999</v>
      </c>
      <c r="W119" s="46">
        <f t="shared" si="14"/>
        <v>28390691.800000001</v>
      </c>
      <c r="X119" s="49"/>
      <c r="Y119" s="14">
        <v>2122623</v>
      </c>
      <c r="Z119" s="42">
        <f t="shared" si="16"/>
        <v>39157426.640000001</v>
      </c>
      <c r="AA119" s="42">
        <f t="shared" si="24"/>
        <v>96721373.640000001</v>
      </c>
      <c r="AB119" s="66">
        <f t="shared" si="17"/>
        <v>0.36123635339528032</v>
      </c>
      <c r="AC119" s="65">
        <f t="shared" si="25"/>
        <v>20.535583222379504</v>
      </c>
      <c r="AD119" s="58">
        <f t="shared" si="18"/>
        <v>13.720355729947853</v>
      </c>
      <c r="AE119" s="69">
        <f t="shared" si="19"/>
        <v>67.447000338652188</v>
      </c>
      <c r="AF119" s="70">
        <f t="shared" si="20"/>
        <v>0</v>
      </c>
      <c r="AG119" s="65">
        <f t="shared" si="21"/>
        <v>68.024221202204913</v>
      </c>
      <c r="AH119" s="67">
        <f t="shared" si="22"/>
        <v>6</v>
      </c>
      <c r="AI119" s="103">
        <v>35026</v>
      </c>
      <c r="AJ119" s="67">
        <v>1</v>
      </c>
    </row>
    <row r="120" spans="1:36" x14ac:dyDescent="0.2">
      <c r="A120" s="71" t="s">
        <v>127</v>
      </c>
      <c r="B120" s="19">
        <v>27592131</v>
      </c>
      <c r="C120" s="29">
        <v>16004082</v>
      </c>
      <c r="D120" s="28">
        <f t="shared" si="15"/>
        <v>43596213</v>
      </c>
      <c r="E120" s="36">
        <f t="shared" si="23"/>
        <v>0.25013791270887248</v>
      </c>
      <c r="F120" s="12">
        <v>1829685.47</v>
      </c>
      <c r="G120" s="12"/>
      <c r="H120" s="12"/>
      <c r="I120" s="12"/>
      <c r="J120" s="12">
        <v>507241.05</v>
      </c>
      <c r="K120" s="12"/>
      <c r="L120" s="12"/>
      <c r="M120" s="12">
        <v>2362639</v>
      </c>
      <c r="N120" s="12"/>
      <c r="O120" s="12">
        <v>4000000</v>
      </c>
      <c r="P120" s="13">
        <v>3336786</v>
      </c>
      <c r="Q120" s="11"/>
      <c r="R120" s="12"/>
      <c r="S120" s="13"/>
      <c r="T120" s="13">
        <v>1378074</v>
      </c>
      <c r="U120" s="13"/>
      <c r="V120" s="44">
        <f t="shared" si="13"/>
        <v>5673712.5199999996</v>
      </c>
      <c r="W120" s="46">
        <f t="shared" si="14"/>
        <v>7740713</v>
      </c>
      <c r="X120" s="49"/>
      <c r="Y120" s="14">
        <v>2195817</v>
      </c>
      <c r="Z120" s="42">
        <f t="shared" si="16"/>
        <v>15610242.52</v>
      </c>
      <c r="AA120" s="42">
        <f t="shared" si="24"/>
        <v>59206455.519999996</v>
      </c>
      <c r="AB120" s="66">
        <f t="shared" si="17"/>
        <v>0.22112510693975151</v>
      </c>
      <c r="AC120" s="65">
        <f t="shared" si="25"/>
        <v>20.562792051110513</v>
      </c>
      <c r="AD120" s="58">
        <f t="shared" si="18"/>
        <v>13.720355844215245</v>
      </c>
      <c r="AE120" s="69">
        <f t="shared" si="19"/>
        <v>28.054060050671691</v>
      </c>
      <c r="AF120" s="70">
        <f t="shared" si="20"/>
        <v>0</v>
      </c>
      <c r="AG120" s="65">
        <f t="shared" si="21"/>
        <v>35.806418598789762</v>
      </c>
      <c r="AH120" s="67">
        <f t="shared" si="22"/>
        <v>6</v>
      </c>
      <c r="AI120" s="103">
        <v>6768</v>
      </c>
      <c r="AJ120" s="67">
        <v>0</v>
      </c>
    </row>
    <row r="121" spans="1:36" x14ac:dyDescent="0.2">
      <c r="A121" s="85" t="s">
        <v>128</v>
      </c>
      <c r="B121" s="20">
        <v>429352473</v>
      </c>
      <c r="C121" s="29">
        <v>340787141</v>
      </c>
      <c r="D121" s="28">
        <f t="shared" si="15"/>
        <v>770139614</v>
      </c>
      <c r="E121" s="36">
        <f t="shared" si="23"/>
        <v>4.4187580132333215</v>
      </c>
      <c r="F121" s="8">
        <v>28506988.120000001</v>
      </c>
      <c r="G121" s="8"/>
      <c r="H121" s="8"/>
      <c r="I121" s="8"/>
      <c r="J121" s="8">
        <v>7896378.3399999999</v>
      </c>
      <c r="K121" s="8"/>
      <c r="L121" s="8"/>
      <c r="M121" s="8">
        <v>57072042</v>
      </c>
      <c r="N121" s="8"/>
      <c r="O121" s="8">
        <f>SUM(O122:O146)</f>
        <v>92468547.529999971</v>
      </c>
      <c r="P121" s="9">
        <f>SUM(P122:P146)</f>
        <v>51922680</v>
      </c>
      <c r="Q121" s="7"/>
      <c r="R121" s="8"/>
      <c r="S121" s="9">
        <v>1240000</v>
      </c>
      <c r="T121" s="9">
        <v>1185946</v>
      </c>
      <c r="U121" s="9"/>
      <c r="V121" s="43">
        <f t="shared" si="13"/>
        <v>88326046.460000008</v>
      </c>
      <c r="W121" s="45">
        <f t="shared" si="14"/>
        <v>151966535.52999997</v>
      </c>
      <c r="X121" s="48"/>
      <c r="Y121" s="14">
        <v>47576044</v>
      </c>
      <c r="Z121" s="42">
        <f t="shared" si="16"/>
        <v>287868625.99000001</v>
      </c>
      <c r="AA121" s="42">
        <f t="shared" si="24"/>
        <v>1058008239.99</v>
      </c>
      <c r="AB121" s="66">
        <f t="shared" si="17"/>
        <v>3.9514641293109962</v>
      </c>
      <c r="AC121" s="65">
        <f t="shared" si="25"/>
        <v>20.571919812838718</v>
      </c>
      <c r="AD121" s="58">
        <f t="shared" si="18"/>
        <v>13.960633567450245</v>
      </c>
      <c r="AE121" s="69">
        <f t="shared" si="19"/>
        <v>35.39435430944868</v>
      </c>
      <c r="AF121" s="70">
        <f t="shared" si="20"/>
        <v>0</v>
      </c>
      <c r="AG121" s="65">
        <f t="shared" si="21"/>
        <v>37.378758442881505</v>
      </c>
      <c r="AH121" s="67">
        <f t="shared" si="22"/>
        <v>7</v>
      </c>
      <c r="AI121" s="100"/>
      <c r="AJ121" s="67"/>
    </row>
    <row r="122" spans="1:36" x14ac:dyDescent="0.2">
      <c r="A122" s="71" t="s">
        <v>129</v>
      </c>
      <c r="B122" s="19">
        <v>12567757</v>
      </c>
      <c r="C122" s="29">
        <v>11534334</v>
      </c>
      <c r="D122" s="28">
        <f t="shared" si="15"/>
        <v>24102091</v>
      </c>
      <c r="E122" s="36">
        <f t="shared" si="23"/>
        <v>0.13828831267200434</v>
      </c>
      <c r="F122" s="12">
        <v>837425.54</v>
      </c>
      <c r="G122" s="12"/>
      <c r="H122" s="12"/>
      <c r="I122" s="12"/>
      <c r="J122" s="12">
        <v>231138.21</v>
      </c>
      <c r="K122" s="12"/>
      <c r="L122" s="12"/>
      <c r="M122" s="12">
        <v>1710554</v>
      </c>
      <c r="N122" s="12"/>
      <c r="O122" s="12">
        <v>922659</v>
      </c>
      <c r="P122" s="13">
        <v>1519851</v>
      </c>
      <c r="Q122" s="11"/>
      <c r="R122" s="12"/>
      <c r="S122" s="13"/>
      <c r="T122" s="13"/>
      <c r="U122" s="13"/>
      <c r="V122" s="44">
        <f t="shared" si="13"/>
        <v>2588414.75</v>
      </c>
      <c r="W122" s="46">
        <f t="shared" si="14"/>
        <v>2633213</v>
      </c>
      <c r="X122" s="49"/>
      <c r="Y122" s="14">
        <v>1610266</v>
      </c>
      <c r="Z122" s="42">
        <f t="shared" si="16"/>
        <v>6831893.75</v>
      </c>
      <c r="AA122" s="42">
        <f t="shared" si="24"/>
        <v>30933984.75</v>
      </c>
      <c r="AB122" s="66">
        <f t="shared" si="17"/>
        <v>0.11553268348593743</v>
      </c>
      <c r="AC122" s="65">
        <f t="shared" si="25"/>
        <v>20.595677892244417</v>
      </c>
      <c r="AD122" s="58">
        <f t="shared" si="18"/>
        <v>13.960632664183297</v>
      </c>
      <c r="AE122" s="69">
        <f t="shared" si="19"/>
        <v>20.952131712922203</v>
      </c>
      <c r="AF122" s="70">
        <f t="shared" si="20"/>
        <v>0</v>
      </c>
      <c r="AG122" s="65">
        <f t="shared" si="21"/>
        <v>28.345647479299618</v>
      </c>
      <c r="AH122" s="67">
        <f t="shared" si="22"/>
        <v>5</v>
      </c>
      <c r="AI122" s="103">
        <v>20153</v>
      </c>
      <c r="AJ122" s="67">
        <v>1</v>
      </c>
    </row>
    <row r="123" spans="1:36" x14ac:dyDescent="0.2">
      <c r="A123" s="71" t="s">
        <v>64</v>
      </c>
      <c r="B123" s="19">
        <v>9947255</v>
      </c>
      <c r="C123" s="29">
        <v>11010046</v>
      </c>
      <c r="D123" s="28">
        <f t="shared" si="15"/>
        <v>20957301</v>
      </c>
      <c r="E123" s="36">
        <f t="shared" si="23"/>
        <v>0.12024474529821122</v>
      </c>
      <c r="F123" s="12">
        <v>662639.73</v>
      </c>
      <c r="G123" s="12"/>
      <c r="H123" s="12"/>
      <c r="I123" s="12"/>
      <c r="J123" s="12">
        <v>182943.6</v>
      </c>
      <c r="K123" s="12"/>
      <c r="L123" s="12"/>
      <c r="M123" s="12">
        <v>1156796</v>
      </c>
      <c r="N123" s="12"/>
      <c r="O123" s="12">
        <v>1345262</v>
      </c>
      <c r="P123" s="13">
        <v>1202947</v>
      </c>
      <c r="Q123" s="11"/>
      <c r="R123" s="12"/>
      <c r="S123" s="13"/>
      <c r="T123" s="13"/>
      <c r="U123" s="13"/>
      <c r="V123" s="44">
        <f t="shared" si="13"/>
        <v>2048530.33</v>
      </c>
      <c r="W123" s="46">
        <f t="shared" si="14"/>
        <v>2502058</v>
      </c>
      <c r="X123" s="49"/>
      <c r="Y123" s="14">
        <v>1537072</v>
      </c>
      <c r="Z123" s="42">
        <f t="shared" si="16"/>
        <v>6087660.3300000001</v>
      </c>
      <c r="AA123" s="42">
        <f t="shared" si="24"/>
        <v>27044961.329999998</v>
      </c>
      <c r="AB123" s="66">
        <f t="shared" si="17"/>
        <v>0.10100790384686238</v>
      </c>
      <c r="AC123" s="65">
        <f t="shared" si="25"/>
        <v>20.593925962489148</v>
      </c>
      <c r="AD123" s="58">
        <f t="shared" si="18"/>
        <v>13.960631953762952</v>
      </c>
      <c r="AE123" s="69">
        <f t="shared" si="19"/>
        <v>25.153250821457778</v>
      </c>
      <c r="AF123" s="70">
        <f t="shared" si="20"/>
        <v>0</v>
      </c>
      <c r="AG123" s="65">
        <f t="shared" si="21"/>
        <v>29.047921437975244</v>
      </c>
      <c r="AH123" s="67">
        <f t="shared" si="22"/>
        <v>5</v>
      </c>
      <c r="AI123" s="103">
        <v>9002</v>
      </c>
      <c r="AJ123" s="67">
        <v>1</v>
      </c>
    </row>
    <row r="124" spans="1:36" x14ac:dyDescent="0.2">
      <c r="A124" s="71" t="s">
        <v>130</v>
      </c>
      <c r="B124" s="19">
        <v>15272843</v>
      </c>
      <c r="C124" s="29">
        <v>12582910</v>
      </c>
      <c r="D124" s="28">
        <f t="shared" si="15"/>
        <v>27855753</v>
      </c>
      <c r="E124" s="36">
        <f t="shared" si="23"/>
        <v>0.15982534795749145</v>
      </c>
      <c r="F124" s="12">
        <v>1016475.42</v>
      </c>
      <c r="G124" s="12"/>
      <c r="H124" s="12"/>
      <c r="I124" s="12"/>
      <c r="J124" s="12">
        <v>280888.45</v>
      </c>
      <c r="K124" s="12"/>
      <c r="L124" s="12"/>
      <c r="M124" s="12">
        <v>2727351</v>
      </c>
      <c r="N124" s="12"/>
      <c r="O124" s="12">
        <v>175003</v>
      </c>
      <c r="P124" s="13">
        <v>1846984</v>
      </c>
      <c r="Q124" s="11"/>
      <c r="R124" s="12"/>
      <c r="S124" s="13"/>
      <c r="T124" s="13">
        <v>833066</v>
      </c>
      <c r="U124" s="13"/>
      <c r="V124" s="44">
        <f t="shared" si="13"/>
        <v>3144347.87</v>
      </c>
      <c r="W124" s="46">
        <f t="shared" si="14"/>
        <v>3735420</v>
      </c>
      <c r="X124" s="49"/>
      <c r="Y124" s="14">
        <v>1756654</v>
      </c>
      <c r="Z124" s="42">
        <f t="shared" si="16"/>
        <v>8636421.870000001</v>
      </c>
      <c r="AA124" s="42">
        <f t="shared" si="24"/>
        <v>36492174.870000005</v>
      </c>
      <c r="AB124" s="66">
        <f t="shared" si="17"/>
        <v>0.1362914905092914</v>
      </c>
      <c r="AC124" s="65">
        <f t="shared" si="25"/>
        <v>20.587836004075992</v>
      </c>
      <c r="AD124" s="58">
        <f t="shared" si="18"/>
        <v>13.960633907418874</v>
      </c>
      <c r="AE124" s="69">
        <f t="shared" si="19"/>
        <v>24.457921815866239</v>
      </c>
      <c r="AF124" s="70">
        <f t="shared" si="20"/>
        <v>0</v>
      </c>
      <c r="AG124" s="65">
        <f t="shared" si="21"/>
        <v>31.00408691159776</v>
      </c>
      <c r="AH124" s="67">
        <f t="shared" si="22"/>
        <v>6</v>
      </c>
      <c r="AI124" s="103">
        <v>24209</v>
      </c>
      <c r="AJ124" s="67">
        <v>1</v>
      </c>
    </row>
    <row r="125" spans="1:36" x14ac:dyDescent="0.2">
      <c r="A125" s="71" t="s">
        <v>131</v>
      </c>
      <c r="B125" s="19">
        <v>10390860</v>
      </c>
      <c r="C125" s="29">
        <v>12582910</v>
      </c>
      <c r="D125" s="28">
        <f t="shared" si="15"/>
        <v>22973770</v>
      </c>
      <c r="E125" s="36">
        <f t="shared" si="23"/>
        <v>0.13181445082979371</v>
      </c>
      <c r="F125" s="12">
        <v>687966.98</v>
      </c>
      <c r="G125" s="12"/>
      <c r="H125" s="12"/>
      <c r="I125" s="12"/>
      <c r="J125" s="12">
        <v>191102.11</v>
      </c>
      <c r="K125" s="12"/>
      <c r="L125" s="12"/>
      <c r="M125" s="12">
        <v>856776</v>
      </c>
      <c r="N125" s="12"/>
      <c r="O125" s="12">
        <v>363596</v>
      </c>
      <c r="P125" s="13">
        <v>1256593</v>
      </c>
      <c r="Q125" s="11"/>
      <c r="R125" s="12"/>
      <c r="S125" s="13"/>
      <c r="T125" s="13"/>
      <c r="U125" s="13"/>
      <c r="V125" s="44">
        <f t="shared" si="13"/>
        <v>2135662.09</v>
      </c>
      <c r="W125" s="46">
        <f t="shared" si="14"/>
        <v>1220372</v>
      </c>
      <c r="X125" s="49"/>
      <c r="Y125" s="14">
        <v>1756654</v>
      </c>
      <c r="Z125" s="42">
        <f t="shared" si="16"/>
        <v>5112688.09</v>
      </c>
      <c r="AA125" s="42">
        <f t="shared" si="24"/>
        <v>28086458.09</v>
      </c>
      <c r="AB125" s="66">
        <f t="shared" si="17"/>
        <v>0.10489770066732243</v>
      </c>
      <c r="AC125" s="65">
        <f t="shared" si="25"/>
        <v>20.553275571030692</v>
      </c>
      <c r="AD125" s="58">
        <f t="shared" si="18"/>
        <v>13.960633907418874</v>
      </c>
      <c r="AE125" s="69">
        <f t="shared" si="19"/>
        <v>11.744667910067117</v>
      </c>
      <c r="AF125" s="70">
        <f t="shared" si="20"/>
        <v>0</v>
      </c>
      <c r="AG125" s="65">
        <f t="shared" si="21"/>
        <v>22.254458410613495</v>
      </c>
      <c r="AH125" s="67">
        <f t="shared" si="22"/>
        <v>5</v>
      </c>
      <c r="AI125" s="103">
        <v>11575</v>
      </c>
      <c r="AJ125" s="67">
        <v>0</v>
      </c>
    </row>
    <row r="126" spans="1:36" x14ac:dyDescent="0.2">
      <c r="A126" s="71" t="s">
        <v>132</v>
      </c>
      <c r="B126" s="19">
        <v>67809163</v>
      </c>
      <c r="C126" s="29">
        <v>27787259</v>
      </c>
      <c r="D126" s="28">
        <f t="shared" si="15"/>
        <v>95596422</v>
      </c>
      <c r="E126" s="36">
        <f t="shared" si="23"/>
        <v>0.54849464703543249</v>
      </c>
      <c r="F126" s="12">
        <v>4490682.18</v>
      </c>
      <c r="G126" s="12"/>
      <c r="H126" s="12"/>
      <c r="I126" s="12"/>
      <c r="J126" s="12">
        <v>1247103.1200000001</v>
      </c>
      <c r="K126" s="12"/>
      <c r="L126" s="12"/>
      <c r="M126" s="12">
        <v>8811071</v>
      </c>
      <c r="N126" s="12"/>
      <c r="O126" s="12">
        <v>11896627.869999999</v>
      </c>
      <c r="P126" s="13">
        <v>8200333</v>
      </c>
      <c r="Q126" s="11"/>
      <c r="R126" s="12"/>
      <c r="S126" s="13">
        <v>476000</v>
      </c>
      <c r="T126" s="13"/>
      <c r="U126" s="13"/>
      <c r="V126" s="44">
        <f t="shared" si="13"/>
        <v>13938118.300000001</v>
      </c>
      <c r="W126" s="46">
        <f t="shared" si="14"/>
        <v>21183698.869999997</v>
      </c>
      <c r="X126" s="49"/>
      <c r="Y126" s="14">
        <v>3879277</v>
      </c>
      <c r="Z126" s="42">
        <f t="shared" si="16"/>
        <v>39001094.170000002</v>
      </c>
      <c r="AA126" s="42">
        <f t="shared" si="24"/>
        <v>134597516.17000002</v>
      </c>
      <c r="AB126" s="66">
        <f t="shared" si="17"/>
        <v>0.50269670588306459</v>
      </c>
      <c r="AC126" s="65">
        <f t="shared" si="25"/>
        <v>20.554918661951334</v>
      </c>
      <c r="AD126" s="58">
        <f t="shared" si="18"/>
        <v>13.960632101208686</v>
      </c>
      <c r="AE126" s="69">
        <f t="shared" si="19"/>
        <v>31.24017158271073</v>
      </c>
      <c r="AF126" s="70">
        <f t="shared" si="20"/>
        <v>0</v>
      </c>
      <c r="AG126" s="65">
        <f t="shared" si="21"/>
        <v>40.79765053340595</v>
      </c>
      <c r="AH126" s="67">
        <f t="shared" si="22"/>
        <v>6</v>
      </c>
      <c r="AI126" s="103">
        <v>264076</v>
      </c>
      <c r="AJ126" s="67">
        <v>1</v>
      </c>
    </row>
    <row r="127" spans="1:36" x14ac:dyDescent="0.2">
      <c r="A127" s="71" t="s">
        <v>133</v>
      </c>
      <c r="B127" s="19">
        <v>18610195</v>
      </c>
      <c r="C127" s="29">
        <v>12582910</v>
      </c>
      <c r="D127" s="28">
        <f t="shared" si="15"/>
        <v>31193105</v>
      </c>
      <c r="E127" s="36">
        <f t="shared" si="23"/>
        <v>0.17897376030364592</v>
      </c>
      <c r="F127" s="12">
        <v>1229326.44</v>
      </c>
      <c r="G127" s="12"/>
      <c r="H127" s="12"/>
      <c r="I127" s="12"/>
      <c r="J127" s="12">
        <v>342266.9</v>
      </c>
      <c r="K127" s="12"/>
      <c r="L127" s="12"/>
      <c r="M127" s="12">
        <v>1669624</v>
      </c>
      <c r="N127" s="12"/>
      <c r="O127" s="12">
        <v>612583</v>
      </c>
      <c r="P127" s="13">
        <v>2250578</v>
      </c>
      <c r="Q127" s="11"/>
      <c r="R127" s="12"/>
      <c r="S127" s="13"/>
      <c r="T127" s="13"/>
      <c r="U127" s="13"/>
      <c r="V127" s="44">
        <f t="shared" si="13"/>
        <v>3822171.34</v>
      </c>
      <c r="W127" s="46">
        <f t="shared" si="14"/>
        <v>2282207</v>
      </c>
      <c r="X127" s="49"/>
      <c r="Y127" s="14">
        <v>1756654</v>
      </c>
      <c r="Z127" s="42">
        <f t="shared" si="16"/>
        <v>7861032.3399999999</v>
      </c>
      <c r="AA127" s="42">
        <f t="shared" si="24"/>
        <v>39054137.340000004</v>
      </c>
      <c r="AB127" s="66">
        <f t="shared" si="17"/>
        <v>0.14585994415473907</v>
      </c>
      <c r="AC127" s="65">
        <f t="shared" si="25"/>
        <v>20.538050998390936</v>
      </c>
      <c r="AD127" s="58">
        <f t="shared" si="18"/>
        <v>13.960633907418874</v>
      </c>
      <c r="AE127" s="69">
        <f t="shared" si="19"/>
        <v>12.263208418826348</v>
      </c>
      <c r="AF127" s="70">
        <f t="shared" si="20"/>
        <v>0</v>
      </c>
      <c r="AG127" s="65">
        <f t="shared" si="21"/>
        <v>25.201185774869156</v>
      </c>
      <c r="AH127" s="67">
        <f t="shared" si="22"/>
        <v>5</v>
      </c>
      <c r="AI127" s="103">
        <v>44626</v>
      </c>
      <c r="AJ127" s="67">
        <v>0</v>
      </c>
    </row>
    <row r="128" spans="1:36" x14ac:dyDescent="0.2">
      <c r="A128" s="71" t="s">
        <v>134</v>
      </c>
      <c r="B128" s="19">
        <v>13508447</v>
      </c>
      <c r="C128" s="29">
        <v>12582910</v>
      </c>
      <c r="D128" s="28">
        <f t="shared" si="15"/>
        <v>26091357</v>
      </c>
      <c r="E128" s="36">
        <f t="shared" si="23"/>
        <v>0.14970193809544946</v>
      </c>
      <c r="F128" s="12">
        <v>898155.62</v>
      </c>
      <c r="G128" s="12"/>
      <c r="H128" s="12"/>
      <c r="I128" s="12"/>
      <c r="J128" s="12">
        <v>248438.78</v>
      </c>
      <c r="K128" s="12"/>
      <c r="L128" s="12"/>
      <c r="M128" s="12">
        <v>1910240</v>
      </c>
      <c r="N128" s="12"/>
      <c r="O128" s="12">
        <v>235253</v>
      </c>
      <c r="P128" s="13">
        <v>1633611</v>
      </c>
      <c r="Q128" s="11"/>
      <c r="R128" s="12"/>
      <c r="S128" s="13"/>
      <c r="T128" s="13">
        <v>352880</v>
      </c>
      <c r="U128" s="13"/>
      <c r="V128" s="44">
        <f t="shared" si="13"/>
        <v>2780205.4</v>
      </c>
      <c r="W128" s="46">
        <f t="shared" si="14"/>
        <v>2498373</v>
      </c>
      <c r="X128" s="49"/>
      <c r="Y128" s="14">
        <v>1756654</v>
      </c>
      <c r="Z128" s="42">
        <f t="shared" si="16"/>
        <v>7035232.4000000004</v>
      </c>
      <c r="AA128" s="42">
        <f t="shared" si="24"/>
        <v>33126589.399999999</v>
      </c>
      <c r="AB128" s="66">
        <f t="shared" si="17"/>
        <v>0.12372165432449854</v>
      </c>
      <c r="AC128" s="65">
        <f t="shared" si="25"/>
        <v>20.581236318282922</v>
      </c>
      <c r="AD128" s="58">
        <f t="shared" si="18"/>
        <v>13.960633907418874</v>
      </c>
      <c r="AE128" s="69">
        <f t="shared" si="19"/>
        <v>18.494894342776782</v>
      </c>
      <c r="AF128" s="70">
        <f t="shared" si="20"/>
        <v>0</v>
      </c>
      <c r="AG128" s="65">
        <f t="shared" si="21"/>
        <v>26.963842470899461</v>
      </c>
      <c r="AH128" s="67">
        <f t="shared" si="22"/>
        <v>6</v>
      </c>
      <c r="AI128" s="103">
        <v>25065</v>
      </c>
      <c r="AJ128" s="67">
        <v>1</v>
      </c>
    </row>
    <row r="129" spans="1:36" x14ac:dyDescent="0.2">
      <c r="A129" s="71" t="s">
        <v>135</v>
      </c>
      <c r="B129" s="19">
        <v>11954157</v>
      </c>
      <c r="C129" s="29">
        <v>15204349</v>
      </c>
      <c r="D129" s="28">
        <f t="shared" si="15"/>
        <v>27158506</v>
      </c>
      <c r="E129" s="36">
        <f t="shared" si="23"/>
        <v>0.15582481907617501</v>
      </c>
      <c r="F129" s="12">
        <v>796653.96</v>
      </c>
      <c r="G129" s="12"/>
      <c r="H129" s="12"/>
      <c r="I129" s="12"/>
      <c r="J129" s="12">
        <v>219853.28</v>
      </c>
      <c r="K129" s="12"/>
      <c r="L129" s="12"/>
      <c r="M129" s="12">
        <v>2274416</v>
      </c>
      <c r="N129" s="12"/>
      <c r="O129" s="12">
        <v>3880684.14</v>
      </c>
      <c r="P129" s="13">
        <v>1445646</v>
      </c>
      <c r="Q129" s="11"/>
      <c r="R129" s="12"/>
      <c r="S129" s="13"/>
      <c r="T129" s="13"/>
      <c r="U129" s="13"/>
      <c r="V129" s="44">
        <f t="shared" si="13"/>
        <v>2462153.2400000002</v>
      </c>
      <c r="W129" s="46">
        <f t="shared" si="14"/>
        <v>6155100.1400000006</v>
      </c>
      <c r="X129" s="49"/>
      <c r="Y129" s="14">
        <v>2122623</v>
      </c>
      <c r="Z129" s="42">
        <f t="shared" si="16"/>
        <v>10739876.380000001</v>
      </c>
      <c r="AA129" s="42">
        <f t="shared" si="24"/>
        <v>37898382.380000003</v>
      </c>
      <c r="AB129" s="66">
        <f t="shared" si="17"/>
        <v>0.14154341419391719</v>
      </c>
      <c r="AC129" s="65">
        <f t="shared" si="25"/>
        <v>20.596627934533572</v>
      </c>
      <c r="AD129" s="58">
        <f t="shared" si="18"/>
        <v>13.960630606413993</v>
      </c>
      <c r="AE129" s="69">
        <f t="shared" si="19"/>
        <v>51.489202793639066</v>
      </c>
      <c r="AF129" s="70">
        <f t="shared" si="20"/>
        <v>0</v>
      </c>
      <c r="AG129" s="65">
        <f t="shared" si="21"/>
        <v>39.545166365189601</v>
      </c>
      <c r="AH129" s="67">
        <f t="shared" si="22"/>
        <v>5</v>
      </c>
      <c r="AI129" s="103">
        <v>10838</v>
      </c>
      <c r="AJ129" s="67">
        <v>1</v>
      </c>
    </row>
    <row r="130" spans="1:36" x14ac:dyDescent="0.2">
      <c r="A130" s="71" t="s">
        <v>118</v>
      </c>
      <c r="B130" s="19">
        <v>20740954</v>
      </c>
      <c r="C130" s="29">
        <v>13631486</v>
      </c>
      <c r="D130" s="28">
        <f t="shared" si="15"/>
        <v>34372440</v>
      </c>
      <c r="E130" s="36">
        <f t="shared" si="23"/>
        <v>0.1972155332920994</v>
      </c>
      <c r="F130" s="12">
        <v>1376303.04</v>
      </c>
      <c r="G130" s="12"/>
      <c r="H130" s="12"/>
      <c r="I130" s="12"/>
      <c r="J130" s="12">
        <v>381454.47</v>
      </c>
      <c r="K130" s="12"/>
      <c r="L130" s="12"/>
      <c r="M130" s="12">
        <v>3007236</v>
      </c>
      <c r="N130" s="12"/>
      <c r="O130" s="12">
        <v>589019</v>
      </c>
      <c r="P130" s="13">
        <v>2508256</v>
      </c>
      <c r="Q130" s="11"/>
      <c r="R130" s="12"/>
      <c r="S130" s="13"/>
      <c r="T130" s="13"/>
      <c r="U130" s="13"/>
      <c r="V130" s="44">
        <f t="shared" si="13"/>
        <v>4266013.51</v>
      </c>
      <c r="W130" s="46">
        <f t="shared" si="14"/>
        <v>3596255</v>
      </c>
      <c r="X130" s="49"/>
      <c r="Y130" s="14">
        <v>1903042</v>
      </c>
      <c r="Z130" s="42">
        <f t="shared" si="16"/>
        <v>9765310.5099999998</v>
      </c>
      <c r="AA130" s="42">
        <f t="shared" si="24"/>
        <v>44137750.509999998</v>
      </c>
      <c r="AB130" s="66">
        <f t="shared" si="17"/>
        <v>0.16484629447724489</v>
      </c>
      <c r="AC130" s="65">
        <f t="shared" si="25"/>
        <v>20.568067939401434</v>
      </c>
      <c r="AD130" s="58">
        <f t="shared" si="18"/>
        <v>13.960634959387406</v>
      </c>
      <c r="AE130" s="69">
        <f t="shared" si="19"/>
        <v>17.338908326010465</v>
      </c>
      <c r="AF130" s="70">
        <f t="shared" si="20"/>
        <v>0</v>
      </c>
      <c r="AG130" s="65">
        <f t="shared" si="21"/>
        <v>28.410291821005433</v>
      </c>
      <c r="AH130" s="67">
        <f t="shared" si="22"/>
        <v>5</v>
      </c>
      <c r="AI130" s="103">
        <v>53037</v>
      </c>
      <c r="AJ130" s="67">
        <v>1</v>
      </c>
    </row>
    <row r="131" spans="1:36" x14ac:dyDescent="0.2">
      <c r="A131" s="71" t="s">
        <v>136</v>
      </c>
      <c r="B131" s="19">
        <v>15533625</v>
      </c>
      <c r="C131" s="29">
        <v>12058622</v>
      </c>
      <c r="D131" s="28">
        <f t="shared" si="15"/>
        <v>27592247</v>
      </c>
      <c r="E131" s="36">
        <f t="shared" si="23"/>
        <v>0.15831345423345941</v>
      </c>
      <c r="F131" s="12">
        <v>1032969.88</v>
      </c>
      <c r="G131" s="12"/>
      <c r="H131" s="12"/>
      <c r="I131" s="12"/>
      <c r="J131" s="12">
        <v>285684.59000000003</v>
      </c>
      <c r="K131" s="12"/>
      <c r="L131" s="12"/>
      <c r="M131" s="12">
        <v>2201609</v>
      </c>
      <c r="N131" s="12"/>
      <c r="O131" s="12">
        <v>821725</v>
      </c>
      <c r="P131" s="13">
        <v>1878521</v>
      </c>
      <c r="Q131" s="11"/>
      <c r="R131" s="12"/>
      <c r="S131" s="13"/>
      <c r="T131" s="13"/>
      <c r="U131" s="13"/>
      <c r="V131" s="44">
        <f t="shared" si="13"/>
        <v>3197175.4699999997</v>
      </c>
      <c r="W131" s="46">
        <f t="shared" si="14"/>
        <v>3023334</v>
      </c>
      <c r="X131" s="49"/>
      <c r="Y131" s="14">
        <v>1683460</v>
      </c>
      <c r="Z131" s="42">
        <f t="shared" si="16"/>
        <v>7903969.4699999997</v>
      </c>
      <c r="AA131" s="42">
        <f t="shared" si="24"/>
        <v>35496216.469999999</v>
      </c>
      <c r="AB131" s="66">
        <f t="shared" si="17"/>
        <v>0.13257177099942902</v>
      </c>
      <c r="AC131" s="65">
        <f t="shared" si="25"/>
        <v>20.582288229566505</v>
      </c>
      <c r="AD131" s="58">
        <f t="shared" si="18"/>
        <v>13.96063331282795</v>
      </c>
      <c r="AE131" s="69">
        <f t="shared" si="19"/>
        <v>19.4631581488545</v>
      </c>
      <c r="AF131" s="70">
        <f t="shared" si="20"/>
        <v>0</v>
      </c>
      <c r="AG131" s="65">
        <f t="shared" si="21"/>
        <v>28.645617263429106</v>
      </c>
      <c r="AH131" s="67">
        <f t="shared" si="22"/>
        <v>5</v>
      </c>
      <c r="AI131" s="103">
        <v>31470</v>
      </c>
      <c r="AJ131" s="67">
        <v>1</v>
      </c>
    </row>
    <row r="132" spans="1:36" x14ac:dyDescent="0.2">
      <c r="A132" s="71" t="s">
        <v>137</v>
      </c>
      <c r="B132" s="19">
        <v>12367423</v>
      </c>
      <c r="C132" s="29">
        <v>13631486</v>
      </c>
      <c r="D132" s="28">
        <f t="shared" si="15"/>
        <v>25998909</v>
      </c>
      <c r="E132" s="36">
        <f t="shared" si="23"/>
        <v>0.14917150785477443</v>
      </c>
      <c r="F132" s="12">
        <v>822823.62</v>
      </c>
      <c r="G132" s="12"/>
      <c r="H132" s="12"/>
      <c r="I132" s="12"/>
      <c r="J132" s="12">
        <v>227453.79</v>
      </c>
      <c r="K132" s="12"/>
      <c r="L132" s="12"/>
      <c r="M132" s="12">
        <v>2008086</v>
      </c>
      <c r="N132" s="12"/>
      <c r="O132" s="12">
        <v>3033547.59</v>
      </c>
      <c r="P132" s="13">
        <v>1495624</v>
      </c>
      <c r="Q132" s="11"/>
      <c r="R132" s="12"/>
      <c r="S132" s="13"/>
      <c r="T132" s="13"/>
      <c r="U132" s="13"/>
      <c r="V132" s="44">
        <f t="shared" si="13"/>
        <v>2545901.41</v>
      </c>
      <c r="W132" s="46">
        <f t="shared" si="14"/>
        <v>5041633.59</v>
      </c>
      <c r="X132" s="49"/>
      <c r="Y132" s="14">
        <v>1903042</v>
      </c>
      <c r="Z132" s="42">
        <f t="shared" si="16"/>
        <v>9490577</v>
      </c>
      <c r="AA132" s="42">
        <f t="shared" si="24"/>
        <v>35489486</v>
      </c>
      <c r="AB132" s="66">
        <f t="shared" si="17"/>
        <v>0.13254663394494004</v>
      </c>
      <c r="AC132" s="65">
        <f t="shared" si="25"/>
        <v>20.585544862498843</v>
      </c>
      <c r="AD132" s="58">
        <f t="shared" si="18"/>
        <v>13.960634959387406</v>
      </c>
      <c r="AE132" s="69">
        <f t="shared" si="19"/>
        <v>40.76543342942179</v>
      </c>
      <c r="AF132" s="70">
        <f t="shared" si="20"/>
        <v>0</v>
      </c>
      <c r="AG132" s="65">
        <f t="shared" si="21"/>
        <v>36.503750984320149</v>
      </c>
      <c r="AH132" s="67">
        <f t="shared" si="22"/>
        <v>5</v>
      </c>
      <c r="AI132" s="103">
        <v>11856</v>
      </c>
      <c r="AJ132" s="67">
        <v>1</v>
      </c>
    </row>
    <row r="133" spans="1:36" x14ac:dyDescent="0.2">
      <c r="A133" s="71" t="s">
        <v>138</v>
      </c>
      <c r="B133" s="19">
        <v>12366938</v>
      </c>
      <c r="C133" s="29">
        <v>13107198</v>
      </c>
      <c r="D133" s="28">
        <f t="shared" si="15"/>
        <v>25474136</v>
      </c>
      <c r="E133" s="36">
        <f t="shared" si="23"/>
        <v>0.14616056690754184</v>
      </c>
      <c r="F133" s="12">
        <v>822874.08</v>
      </c>
      <c r="G133" s="12"/>
      <c r="H133" s="12"/>
      <c r="I133" s="12"/>
      <c r="J133" s="12">
        <v>227444.87</v>
      </c>
      <c r="K133" s="12"/>
      <c r="L133" s="12"/>
      <c r="M133" s="12">
        <v>1713779</v>
      </c>
      <c r="N133" s="12"/>
      <c r="O133" s="12">
        <v>842067</v>
      </c>
      <c r="P133" s="13">
        <v>1495565</v>
      </c>
      <c r="Q133" s="11"/>
      <c r="R133" s="12"/>
      <c r="S133" s="13"/>
      <c r="T133" s="13"/>
      <c r="U133" s="13"/>
      <c r="V133" s="44">
        <f t="shared" si="13"/>
        <v>2545883.9500000002</v>
      </c>
      <c r="W133" s="46">
        <f t="shared" si="14"/>
        <v>2555846</v>
      </c>
      <c r="X133" s="49"/>
      <c r="Y133" s="14">
        <v>1829848</v>
      </c>
      <c r="Z133" s="42">
        <f t="shared" si="16"/>
        <v>6931577.9500000002</v>
      </c>
      <c r="AA133" s="42">
        <f t="shared" si="24"/>
        <v>32405713.949999999</v>
      </c>
      <c r="AB133" s="66">
        <f t="shared" si="17"/>
        <v>0.12102931850450263</v>
      </c>
      <c r="AC133" s="65">
        <f t="shared" si="25"/>
        <v>20.586210992567441</v>
      </c>
      <c r="AD133" s="58">
        <f t="shared" si="18"/>
        <v>13.960634454442514</v>
      </c>
      <c r="AE133" s="69">
        <f t="shared" si="19"/>
        <v>20.666764885535933</v>
      </c>
      <c r="AF133" s="70">
        <f t="shared" si="20"/>
        <v>0</v>
      </c>
      <c r="AG133" s="65">
        <f t="shared" si="21"/>
        <v>27.21025729783338</v>
      </c>
      <c r="AH133" s="67">
        <f t="shared" si="22"/>
        <v>5</v>
      </c>
      <c r="AI133" s="103">
        <v>16553</v>
      </c>
      <c r="AJ133" s="67">
        <v>1</v>
      </c>
    </row>
    <row r="134" spans="1:36" x14ac:dyDescent="0.2">
      <c r="A134" s="71" t="s">
        <v>139</v>
      </c>
      <c r="B134" s="19">
        <v>16268389</v>
      </c>
      <c r="C134" s="29">
        <v>12058622</v>
      </c>
      <c r="D134" s="28">
        <f t="shared" si="15"/>
        <v>28327011</v>
      </c>
      <c r="E134" s="36">
        <f t="shared" si="23"/>
        <v>0.16252924089579227</v>
      </c>
      <c r="F134" s="12">
        <v>1078001.7</v>
      </c>
      <c r="G134" s="12"/>
      <c r="H134" s="12"/>
      <c r="I134" s="12"/>
      <c r="J134" s="12">
        <v>299197.89</v>
      </c>
      <c r="K134" s="12"/>
      <c r="L134" s="12"/>
      <c r="M134" s="12">
        <v>1900877</v>
      </c>
      <c r="N134" s="12"/>
      <c r="O134" s="12">
        <v>2332631.81</v>
      </c>
      <c r="P134" s="13">
        <v>1967377</v>
      </c>
      <c r="Q134" s="11"/>
      <c r="R134" s="12"/>
      <c r="S134" s="13"/>
      <c r="T134" s="13"/>
      <c r="U134" s="13"/>
      <c r="V134" s="44">
        <f t="shared" ref="V134:V197" si="26">F134+J134+P134</f>
        <v>3344576.59</v>
      </c>
      <c r="W134" s="46">
        <f t="shared" ref="W134:W197" si="27">G134+I134+M134+N134+O134+R134+S134+T134+U134</f>
        <v>4233508.8100000005</v>
      </c>
      <c r="X134" s="49"/>
      <c r="Y134" s="14">
        <v>1683460</v>
      </c>
      <c r="Z134" s="42">
        <f t="shared" si="16"/>
        <v>9261545.4000000004</v>
      </c>
      <c r="AA134" s="42">
        <f t="shared" si="24"/>
        <v>37588556.399999999</v>
      </c>
      <c r="AB134" s="66">
        <f t="shared" si="17"/>
        <v>0.14038627174452548</v>
      </c>
      <c r="AC134" s="65">
        <f t="shared" si="25"/>
        <v>20.558744876336558</v>
      </c>
      <c r="AD134" s="58">
        <f t="shared" si="18"/>
        <v>13.96063331282795</v>
      </c>
      <c r="AE134" s="69">
        <f t="shared" si="19"/>
        <v>26.022913577982433</v>
      </c>
      <c r="AF134" s="70">
        <f t="shared" si="20"/>
        <v>0</v>
      </c>
      <c r="AG134" s="65">
        <f t="shared" si="21"/>
        <v>32.695102917847564</v>
      </c>
      <c r="AH134" s="67">
        <f t="shared" si="22"/>
        <v>5</v>
      </c>
      <c r="AI134" s="103">
        <v>43759</v>
      </c>
      <c r="AJ134" s="67">
        <v>1</v>
      </c>
    </row>
    <row r="135" spans="1:36" x14ac:dyDescent="0.2">
      <c r="A135" s="71" t="s">
        <v>140</v>
      </c>
      <c r="B135" s="19">
        <v>15743144</v>
      </c>
      <c r="C135" s="29">
        <v>13631486</v>
      </c>
      <c r="D135" s="28">
        <f t="shared" ref="D135:D198" si="28">B135+C135</f>
        <v>29374630</v>
      </c>
      <c r="E135" s="36">
        <f t="shared" si="23"/>
        <v>0.16854006642263689</v>
      </c>
      <c r="F135" s="12">
        <v>1043032.88</v>
      </c>
      <c r="G135" s="12"/>
      <c r="H135" s="12"/>
      <c r="I135" s="12"/>
      <c r="J135" s="12">
        <v>289537.91999999998</v>
      </c>
      <c r="K135" s="12"/>
      <c r="L135" s="12"/>
      <c r="M135" s="12">
        <v>2418627</v>
      </c>
      <c r="N135" s="12"/>
      <c r="O135" s="12">
        <v>1314520</v>
      </c>
      <c r="P135" s="13">
        <v>1903858</v>
      </c>
      <c r="Q135" s="11"/>
      <c r="R135" s="12"/>
      <c r="S135" s="13"/>
      <c r="T135" s="13"/>
      <c r="U135" s="13"/>
      <c r="V135" s="44">
        <f t="shared" si="26"/>
        <v>3236428.8</v>
      </c>
      <c r="W135" s="46">
        <f t="shared" si="27"/>
        <v>3733147</v>
      </c>
      <c r="X135" s="49"/>
      <c r="Y135" s="14">
        <v>1903042</v>
      </c>
      <c r="Z135" s="42">
        <f t="shared" ref="Z135:Z198" si="29">V135+W135+X135+Y135</f>
        <v>8872617.8000000007</v>
      </c>
      <c r="AA135" s="42">
        <f t="shared" si="24"/>
        <v>38247247.799999997</v>
      </c>
      <c r="AB135" s="66">
        <f t="shared" ref="AB135:AB198" si="30">((AA135/$AA$5)*100)</f>
        <v>0.14284636169563045</v>
      </c>
      <c r="AC135" s="65">
        <f t="shared" si="25"/>
        <v>20.557703086499114</v>
      </c>
      <c r="AD135" s="58">
        <f t="shared" ref="AD135:AD198" si="31">((Y135/C135)*100)</f>
        <v>13.960634959387406</v>
      </c>
      <c r="AE135" s="69">
        <f t="shared" ref="AE135:AE198" si="32">(W135/B135)*100</f>
        <v>23.712842873062712</v>
      </c>
      <c r="AF135" s="70">
        <f t="shared" ref="AF135:AF198" si="33">(X135/B135)*100</f>
        <v>0</v>
      </c>
      <c r="AG135" s="65">
        <f t="shared" ref="AG135:AG198" si="34">(Z135/D135)*100</f>
        <v>30.205036795357081</v>
      </c>
      <c r="AH135" s="67">
        <f t="shared" ref="AH135:AH198" si="35">COUNT(F135:U135)</f>
        <v>5</v>
      </c>
      <c r="AI135" s="103">
        <v>26062</v>
      </c>
      <c r="AJ135" s="67">
        <v>1</v>
      </c>
    </row>
    <row r="136" spans="1:36" x14ac:dyDescent="0.2">
      <c r="A136" s="71" t="s">
        <v>108</v>
      </c>
      <c r="B136" s="19">
        <v>59119878</v>
      </c>
      <c r="C136" s="29">
        <v>24117244</v>
      </c>
      <c r="D136" s="28">
        <f t="shared" si="28"/>
        <v>83237122</v>
      </c>
      <c r="E136" s="36">
        <f t="shared" ref="E136:E199" si="36">(D136/$D$5)*100</f>
        <v>0.47758184769337114</v>
      </c>
      <c r="F136" s="12">
        <v>3920831.83</v>
      </c>
      <c r="G136" s="12"/>
      <c r="H136" s="12"/>
      <c r="I136" s="12"/>
      <c r="J136" s="12">
        <v>1087295.3</v>
      </c>
      <c r="K136" s="12"/>
      <c r="L136" s="12"/>
      <c r="M136" s="12">
        <v>8201896</v>
      </c>
      <c r="N136" s="12"/>
      <c r="O136" s="12">
        <v>45189880.979999997</v>
      </c>
      <c r="P136" s="13">
        <v>7149516</v>
      </c>
      <c r="Q136" s="11"/>
      <c r="R136" s="12"/>
      <c r="S136" s="13">
        <v>764000</v>
      </c>
      <c r="T136" s="13"/>
      <c r="U136" s="13"/>
      <c r="V136" s="44">
        <f t="shared" si="26"/>
        <v>12157643.129999999</v>
      </c>
      <c r="W136" s="46">
        <f t="shared" si="27"/>
        <v>54155776.979999997</v>
      </c>
      <c r="X136" s="49"/>
      <c r="Y136" s="14">
        <v>3366920</v>
      </c>
      <c r="Z136" s="42">
        <f t="shared" si="29"/>
        <v>69680340.109999999</v>
      </c>
      <c r="AA136" s="42">
        <f t="shared" ref="AA136:AA199" si="37">Z136+D136</f>
        <v>152917462.11000001</v>
      </c>
      <c r="AB136" s="66">
        <f t="shared" si="30"/>
        <v>0.57111829892614985</v>
      </c>
      <c r="AC136" s="65">
        <f t="shared" ref="AC136:AC199" si="38">(V136/B136)*100</f>
        <v>20.564391438696809</v>
      </c>
      <c r="AD136" s="58">
        <f t="shared" si="31"/>
        <v>13.96063331282795</v>
      </c>
      <c r="AE136" s="69">
        <f t="shared" si="32"/>
        <v>91.603330067765015</v>
      </c>
      <c r="AF136" s="70">
        <f t="shared" si="33"/>
        <v>0</v>
      </c>
      <c r="AG136" s="65">
        <f t="shared" si="34"/>
        <v>83.713057870982126</v>
      </c>
      <c r="AH136" s="67">
        <f t="shared" si="35"/>
        <v>6</v>
      </c>
      <c r="AI136" s="103">
        <v>229327</v>
      </c>
      <c r="AJ136" s="67">
        <v>1</v>
      </c>
    </row>
    <row r="137" spans="1:36" x14ac:dyDescent="0.2">
      <c r="A137" s="71" t="s">
        <v>141</v>
      </c>
      <c r="B137" s="19">
        <v>13489345</v>
      </c>
      <c r="C137" s="29">
        <v>12058622</v>
      </c>
      <c r="D137" s="28">
        <f t="shared" si="28"/>
        <v>25547967</v>
      </c>
      <c r="E137" s="36">
        <f t="shared" si="36"/>
        <v>0.14658418012902069</v>
      </c>
      <c r="F137" s="12">
        <v>895926.82</v>
      </c>
      <c r="G137" s="12"/>
      <c r="H137" s="12"/>
      <c r="I137" s="12"/>
      <c r="J137" s="12">
        <v>248087.47</v>
      </c>
      <c r="K137" s="12"/>
      <c r="L137" s="12"/>
      <c r="M137" s="12">
        <v>1807808</v>
      </c>
      <c r="N137" s="12"/>
      <c r="O137" s="12">
        <v>781585</v>
      </c>
      <c r="P137" s="13">
        <v>1631300</v>
      </c>
      <c r="Q137" s="11"/>
      <c r="R137" s="12"/>
      <c r="S137" s="13"/>
      <c r="T137" s="13"/>
      <c r="U137" s="13"/>
      <c r="V137" s="44">
        <f t="shared" si="26"/>
        <v>2775314.29</v>
      </c>
      <c r="W137" s="46">
        <f t="shared" si="27"/>
        <v>2589393</v>
      </c>
      <c r="X137" s="49"/>
      <c r="Y137" s="14">
        <v>1683460</v>
      </c>
      <c r="Z137" s="42">
        <f t="shared" si="29"/>
        <v>7048167.29</v>
      </c>
      <c r="AA137" s="42">
        <f t="shared" si="37"/>
        <v>32596134.289999999</v>
      </c>
      <c r="AB137" s="66">
        <f t="shared" si="30"/>
        <v>0.1217405030818631</v>
      </c>
      <c r="AC137" s="65">
        <f t="shared" si="38"/>
        <v>20.574121945876541</v>
      </c>
      <c r="AD137" s="58">
        <f t="shared" si="31"/>
        <v>13.96063331282795</v>
      </c>
      <c r="AE137" s="69">
        <f t="shared" si="32"/>
        <v>19.195839382861067</v>
      </c>
      <c r="AF137" s="70">
        <f t="shared" si="33"/>
        <v>0</v>
      </c>
      <c r="AG137" s="65">
        <f t="shared" si="34"/>
        <v>27.587977117709599</v>
      </c>
      <c r="AH137" s="67">
        <f t="shared" si="35"/>
        <v>5</v>
      </c>
      <c r="AI137" s="103">
        <v>20772</v>
      </c>
      <c r="AJ137" s="67">
        <v>1</v>
      </c>
    </row>
    <row r="138" spans="1:36" x14ac:dyDescent="0.2">
      <c r="A138" s="71" t="s">
        <v>142</v>
      </c>
      <c r="B138" s="19">
        <v>9801107</v>
      </c>
      <c r="C138" s="29">
        <v>12058622</v>
      </c>
      <c r="D138" s="28">
        <f t="shared" si="28"/>
        <v>21859729</v>
      </c>
      <c r="E138" s="36">
        <f t="shared" si="36"/>
        <v>0.12542252200762499</v>
      </c>
      <c r="F138" s="12">
        <v>649709.14</v>
      </c>
      <c r="G138" s="12"/>
      <c r="H138" s="12"/>
      <c r="I138" s="12"/>
      <c r="J138" s="12">
        <v>180255.74</v>
      </c>
      <c r="K138" s="12"/>
      <c r="L138" s="12"/>
      <c r="M138" s="12">
        <v>1034604</v>
      </c>
      <c r="N138" s="12"/>
      <c r="O138" s="12">
        <v>285984</v>
      </c>
      <c r="P138" s="13">
        <v>1185273</v>
      </c>
      <c r="Q138" s="11"/>
      <c r="R138" s="12"/>
      <c r="S138" s="13"/>
      <c r="T138" s="13"/>
      <c r="U138" s="13"/>
      <c r="V138" s="44">
        <f t="shared" si="26"/>
        <v>2015237.88</v>
      </c>
      <c r="W138" s="46">
        <f t="shared" si="27"/>
        <v>1320588</v>
      </c>
      <c r="X138" s="49"/>
      <c r="Y138" s="14">
        <v>1683460</v>
      </c>
      <c r="Z138" s="42">
        <f t="shared" si="29"/>
        <v>5019285.88</v>
      </c>
      <c r="AA138" s="42">
        <f t="shared" si="37"/>
        <v>26879014.879999999</v>
      </c>
      <c r="AB138" s="66">
        <f t="shared" si="30"/>
        <v>0.10038812469980421</v>
      </c>
      <c r="AC138" s="65">
        <f t="shared" si="38"/>
        <v>20.561329245767848</v>
      </c>
      <c r="AD138" s="58">
        <f t="shared" si="31"/>
        <v>13.96063331282795</v>
      </c>
      <c r="AE138" s="69">
        <f t="shared" si="32"/>
        <v>13.473865758225065</v>
      </c>
      <c r="AF138" s="70">
        <f t="shared" si="33"/>
        <v>0</v>
      </c>
      <c r="AG138" s="65">
        <f t="shared" si="34"/>
        <v>22.961336254443044</v>
      </c>
      <c r="AH138" s="67">
        <f t="shared" si="35"/>
        <v>5</v>
      </c>
      <c r="AI138" s="103">
        <v>7931</v>
      </c>
      <c r="AJ138" s="67">
        <v>1</v>
      </c>
    </row>
    <row r="139" spans="1:36" x14ac:dyDescent="0.2">
      <c r="A139" s="71" t="s">
        <v>143</v>
      </c>
      <c r="B139" s="19">
        <v>11722794</v>
      </c>
      <c r="C139" s="29">
        <v>11534334</v>
      </c>
      <c r="D139" s="28">
        <f t="shared" si="28"/>
        <v>23257128</v>
      </c>
      <c r="E139" s="36">
        <f t="shared" si="36"/>
        <v>0.13344024751698211</v>
      </c>
      <c r="F139" s="12">
        <v>780134.29</v>
      </c>
      <c r="G139" s="12"/>
      <c r="H139" s="12"/>
      <c r="I139" s="12"/>
      <c r="J139" s="12">
        <v>215598.19</v>
      </c>
      <c r="K139" s="12"/>
      <c r="L139" s="12"/>
      <c r="M139" s="12">
        <v>1645470</v>
      </c>
      <c r="N139" s="12"/>
      <c r="O139" s="12">
        <v>1791862</v>
      </c>
      <c r="P139" s="13">
        <v>1417667</v>
      </c>
      <c r="Q139" s="11"/>
      <c r="R139" s="12"/>
      <c r="S139" s="13"/>
      <c r="T139" s="13"/>
      <c r="U139" s="13"/>
      <c r="V139" s="44">
        <f t="shared" si="26"/>
        <v>2413399.48</v>
      </c>
      <c r="W139" s="46">
        <f t="shared" si="27"/>
        <v>3437332</v>
      </c>
      <c r="X139" s="49"/>
      <c r="Y139" s="14">
        <v>1610266</v>
      </c>
      <c r="Z139" s="42">
        <f t="shared" si="29"/>
        <v>7460997.4800000004</v>
      </c>
      <c r="AA139" s="42">
        <f t="shared" si="37"/>
        <v>30718125.48</v>
      </c>
      <c r="AB139" s="66">
        <f t="shared" si="30"/>
        <v>0.11472648923324207</v>
      </c>
      <c r="AC139" s="65">
        <f t="shared" si="38"/>
        <v>20.587237820608294</v>
      </c>
      <c r="AD139" s="58">
        <f t="shared" si="31"/>
        <v>13.960632664183297</v>
      </c>
      <c r="AE139" s="69">
        <f t="shared" si="32"/>
        <v>29.3217811385238</v>
      </c>
      <c r="AF139" s="70">
        <f t="shared" si="33"/>
        <v>0</v>
      </c>
      <c r="AG139" s="65">
        <f t="shared" si="34"/>
        <v>32.080476488756482</v>
      </c>
      <c r="AH139" s="67">
        <f t="shared" si="35"/>
        <v>5</v>
      </c>
      <c r="AI139" s="103">
        <v>14470</v>
      </c>
      <c r="AJ139" s="67">
        <v>1</v>
      </c>
    </row>
    <row r="140" spans="1:36" x14ac:dyDescent="0.2">
      <c r="A140" s="71" t="s">
        <v>48</v>
      </c>
      <c r="B140" s="19">
        <v>10921480</v>
      </c>
      <c r="C140" s="29">
        <v>13107198</v>
      </c>
      <c r="D140" s="28">
        <f t="shared" si="28"/>
        <v>24028678</v>
      </c>
      <c r="E140" s="36">
        <f t="shared" si="36"/>
        <v>0.13786709777001971</v>
      </c>
      <c r="F140" s="12">
        <v>728502.58</v>
      </c>
      <c r="G140" s="12"/>
      <c r="H140" s="12"/>
      <c r="I140" s="12"/>
      <c r="J140" s="12">
        <v>200860.94</v>
      </c>
      <c r="K140" s="12"/>
      <c r="L140" s="12"/>
      <c r="M140" s="12">
        <v>1630602</v>
      </c>
      <c r="N140" s="12"/>
      <c r="O140" s="12">
        <v>397489</v>
      </c>
      <c r="P140" s="13">
        <v>1320762</v>
      </c>
      <c r="Q140" s="11"/>
      <c r="R140" s="12"/>
      <c r="S140" s="13"/>
      <c r="T140" s="13"/>
      <c r="U140" s="13"/>
      <c r="V140" s="44">
        <f t="shared" si="26"/>
        <v>2250125.52</v>
      </c>
      <c r="W140" s="46">
        <f t="shared" si="27"/>
        <v>2028091</v>
      </c>
      <c r="X140" s="49"/>
      <c r="Y140" s="14">
        <v>1829848</v>
      </c>
      <c r="Z140" s="42">
        <f t="shared" si="29"/>
        <v>6108064.5199999996</v>
      </c>
      <c r="AA140" s="42">
        <f t="shared" si="37"/>
        <v>30136742.52</v>
      </c>
      <c r="AB140" s="66">
        <f t="shared" si="30"/>
        <v>0.11255513193657835</v>
      </c>
      <c r="AC140" s="65">
        <f t="shared" si="38"/>
        <v>20.602752740471072</v>
      </c>
      <c r="AD140" s="58">
        <f t="shared" si="31"/>
        <v>13.960634454442514</v>
      </c>
      <c r="AE140" s="69">
        <f t="shared" si="32"/>
        <v>18.569745126118438</v>
      </c>
      <c r="AF140" s="70">
        <f t="shared" si="33"/>
        <v>0</v>
      </c>
      <c r="AG140" s="65">
        <f t="shared" si="34"/>
        <v>25.419894178114998</v>
      </c>
      <c r="AH140" s="67">
        <f t="shared" si="35"/>
        <v>5</v>
      </c>
      <c r="AI140" s="103">
        <v>11154</v>
      </c>
      <c r="AJ140" s="67">
        <v>1</v>
      </c>
    </row>
    <row r="141" spans="1:36" x14ac:dyDescent="0.2">
      <c r="A141" s="71" t="s">
        <v>144</v>
      </c>
      <c r="B141" s="19">
        <v>10543966</v>
      </c>
      <c r="C141" s="29">
        <v>12582910</v>
      </c>
      <c r="D141" s="28">
        <f t="shared" si="28"/>
        <v>23126876</v>
      </c>
      <c r="E141" s="36">
        <f t="shared" si="36"/>
        <v>0.13269291280224083</v>
      </c>
      <c r="F141" s="12">
        <v>701199.62</v>
      </c>
      <c r="G141" s="12"/>
      <c r="H141" s="12"/>
      <c r="I141" s="12"/>
      <c r="J141" s="12">
        <v>193917.94</v>
      </c>
      <c r="K141" s="12"/>
      <c r="L141" s="12"/>
      <c r="M141" s="12">
        <v>1246231</v>
      </c>
      <c r="N141" s="12"/>
      <c r="O141" s="12">
        <v>2108555.88</v>
      </c>
      <c r="P141" s="13">
        <v>1275108</v>
      </c>
      <c r="Q141" s="11"/>
      <c r="R141" s="12"/>
      <c r="S141" s="13"/>
      <c r="T141" s="13"/>
      <c r="U141" s="13"/>
      <c r="V141" s="44">
        <f t="shared" si="26"/>
        <v>2170225.56</v>
      </c>
      <c r="W141" s="46">
        <f t="shared" si="27"/>
        <v>3354786.88</v>
      </c>
      <c r="X141" s="49"/>
      <c r="Y141" s="14">
        <v>1756654</v>
      </c>
      <c r="Z141" s="42">
        <f t="shared" si="29"/>
        <v>7281666.4399999995</v>
      </c>
      <c r="AA141" s="42">
        <f t="shared" si="37"/>
        <v>30408542.439999998</v>
      </c>
      <c r="AB141" s="66">
        <f t="shared" si="30"/>
        <v>0.11357025411959626</v>
      </c>
      <c r="AC141" s="65">
        <f t="shared" si="38"/>
        <v>20.582630482685548</v>
      </c>
      <c r="AD141" s="58">
        <f t="shared" si="31"/>
        <v>13.960633907418874</v>
      </c>
      <c r="AE141" s="69">
        <f t="shared" si="32"/>
        <v>31.817125358712271</v>
      </c>
      <c r="AF141" s="70">
        <f t="shared" si="33"/>
        <v>0</v>
      </c>
      <c r="AG141" s="65">
        <f t="shared" si="34"/>
        <v>31.485733049288626</v>
      </c>
      <c r="AH141" s="67">
        <f t="shared" si="35"/>
        <v>5</v>
      </c>
      <c r="AI141" s="103">
        <v>11630</v>
      </c>
      <c r="AJ141" s="67">
        <v>1</v>
      </c>
    </row>
    <row r="142" spans="1:36" s="25" customFormat="1" x14ac:dyDescent="0.2">
      <c r="A142" s="87" t="s">
        <v>145</v>
      </c>
      <c r="B142" s="19">
        <v>16330873</v>
      </c>
      <c r="C142" s="29">
        <v>12058622</v>
      </c>
      <c r="D142" s="28">
        <f t="shared" si="28"/>
        <v>28389495</v>
      </c>
      <c r="E142" s="36">
        <f t="shared" si="36"/>
        <v>0.16288774949693385</v>
      </c>
      <c r="F142" s="96">
        <v>1084196.19</v>
      </c>
      <c r="G142" s="96"/>
      <c r="H142" s="96"/>
      <c r="I142" s="96"/>
      <c r="J142" s="96">
        <v>300347.06</v>
      </c>
      <c r="K142" s="96"/>
      <c r="L142" s="96"/>
      <c r="M142" s="96">
        <v>1509623</v>
      </c>
      <c r="N142" s="96"/>
      <c r="O142" s="96">
        <v>5286343.42</v>
      </c>
      <c r="P142" s="97">
        <v>1974934</v>
      </c>
      <c r="Q142" s="98"/>
      <c r="R142" s="96"/>
      <c r="S142" s="97"/>
      <c r="T142" s="97"/>
      <c r="U142" s="97"/>
      <c r="V142" s="44">
        <f t="shared" si="26"/>
        <v>3359477.25</v>
      </c>
      <c r="W142" s="46">
        <f t="shared" si="27"/>
        <v>6795966.4199999999</v>
      </c>
      <c r="X142" s="49"/>
      <c r="Y142" s="14">
        <v>1683460</v>
      </c>
      <c r="Z142" s="42">
        <f t="shared" si="29"/>
        <v>11838903.67</v>
      </c>
      <c r="AA142" s="42">
        <f t="shared" si="37"/>
        <v>40228398.670000002</v>
      </c>
      <c r="AB142" s="66">
        <f t="shared" si="30"/>
        <v>0.15024559196781839</v>
      </c>
      <c r="AC142" s="99">
        <f t="shared" si="38"/>
        <v>20.571326774753558</v>
      </c>
      <c r="AD142" s="58">
        <f t="shared" si="31"/>
        <v>13.96063331282795</v>
      </c>
      <c r="AE142" s="69">
        <f t="shared" si="32"/>
        <v>41.614226134757153</v>
      </c>
      <c r="AF142" s="70">
        <f t="shared" si="33"/>
        <v>0</v>
      </c>
      <c r="AG142" s="99">
        <f t="shared" si="34"/>
        <v>41.701705754188303</v>
      </c>
      <c r="AH142" s="100">
        <f t="shared" si="35"/>
        <v>5</v>
      </c>
      <c r="AI142" s="103">
        <v>39876</v>
      </c>
      <c r="AJ142" s="100">
        <v>1</v>
      </c>
    </row>
    <row r="143" spans="1:36" x14ac:dyDescent="0.2">
      <c r="A143" s="71" t="s">
        <v>76</v>
      </c>
      <c r="B143" s="19">
        <v>15592474</v>
      </c>
      <c r="C143" s="29">
        <v>12058622</v>
      </c>
      <c r="D143" s="28">
        <f t="shared" si="28"/>
        <v>27651096</v>
      </c>
      <c r="E143" s="36">
        <f t="shared" si="36"/>
        <v>0.15865110663517157</v>
      </c>
      <c r="F143" s="12">
        <v>1038985.28</v>
      </c>
      <c r="G143" s="12"/>
      <c r="H143" s="12"/>
      <c r="I143" s="12"/>
      <c r="J143" s="12">
        <v>286766.89</v>
      </c>
      <c r="K143" s="12"/>
      <c r="L143" s="12"/>
      <c r="M143" s="12">
        <v>2106945</v>
      </c>
      <c r="N143" s="12"/>
      <c r="O143" s="12">
        <v>4817381.0999999996</v>
      </c>
      <c r="P143" s="13">
        <v>1885637</v>
      </c>
      <c r="Q143" s="11"/>
      <c r="R143" s="12"/>
      <c r="S143" s="13"/>
      <c r="T143" s="13"/>
      <c r="U143" s="13"/>
      <c r="V143" s="44">
        <f t="shared" si="26"/>
        <v>3211389.17</v>
      </c>
      <c r="W143" s="46">
        <f t="shared" si="27"/>
        <v>6924326.0999999996</v>
      </c>
      <c r="X143" s="49"/>
      <c r="Y143" s="14">
        <v>1683460</v>
      </c>
      <c r="Z143" s="42">
        <f t="shared" si="29"/>
        <v>11819175.27</v>
      </c>
      <c r="AA143" s="42">
        <f t="shared" si="37"/>
        <v>39470271.269999996</v>
      </c>
      <c r="AB143" s="66">
        <f t="shared" si="30"/>
        <v>0.14741412703841844</v>
      </c>
      <c r="AC143" s="65">
        <f t="shared" si="38"/>
        <v>20.595764148781008</v>
      </c>
      <c r="AD143" s="58">
        <f t="shared" si="31"/>
        <v>13.96063331282795</v>
      </c>
      <c r="AE143" s="69">
        <f t="shared" si="32"/>
        <v>44.408129845206091</v>
      </c>
      <c r="AF143" s="70">
        <f t="shared" si="33"/>
        <v>0</v>
      </c>
      <c r="AG143" s="65">
        <f t="shared" si="34"/>
        <v>42.743966712928845</v>
      </c>
      <c r="AH143" s="67">
        <f t="shared" si="35"/>
        <v>5</v>
      </c>
      <c r="AI143" s="103">
        <v>36015</v>
      </c>
      <c r="AJ143" s="67">
        <v>1</v>
      </c>
    </row>
    <row r="144" spans="1:36" x14ac:dyDescent="0.2">
      <c r="A144" s="71" t="s">
        <v>63</v>
      </c>
      <c r="B144" s="19">
        <v>9523392</v>
      </c>
      <c r="C144" s="29">
        <v>12582910</v>
      </c>
      <c r="D144" s="28">
        <f t="shared" si="28"/>
        <v>22106302</v>
      </c>
      <c r="E144" s="36">
        <f t="shared" si="36"/>
        <v>0.12683726084171512</v>
      </c>
      <c r="F144" s="12">
        <v>634097.97</v>
      </c>
      <c r="G144" s="12"/>
      <c r="H144" s="12"/>
      <c r="I144" s="12"/>
      <c r="J144" s="12">
        <v>175148.18</v>
      </c>
      <c r="K144" s="12"/>
      <c r="L144" s="12"/>
      <c r="M144" s="12">
        <v>1293485</v>
      </c>
      <c r="N144" s="12"/>
      <c r="O144" s="12">
        <v>1538983</v>
      </c>
      <c r="P144" s="13">
        <v>1151688</v>
      </c>
      <c r="Q144" s="11"/>
      <c r="R144" s="12"/>
      <c r="S144" s="13"/>
      <c r="T144" s="13"/>
      <c r="U144" s="13"/>
      <c r="V144" s="44">
        <f t="shared" si="26"/>
        <v>1960934.15</v>
      </c>
      <c r="W144" s="46">
        <f t="shared" si="27"/>
        <v>2832468</v>
      </c>
      <c r="X144" s="49"/>
      <c r="Y144" s="14">
        <v>1756654</v>
      </c>
      <c r="Z144" s="42">
        <f t="shared" si="29"/>
        <v>6550056.1500000004</v>
      </c>
      <c r="AA144" s="42">
        <f t="shared" si="37"/>
        <v>28656358.149999999</v>
      </c>
      <c r="AB144" s="66">
        <f t="shared" si="30"/>
        <v>0.10702617146675916</v>
      </c>
      <c r="AC144" s="65">
        <f t="shared" si="38"/>
        <v>20.590711271782151</v>
      </c>
      <c r="AD144" s="58">
        <f t="shared" si="31"/>
        <v>13.960633907418874</v>
      </c>
      <c r="AE144" s="69">
        <f t="shared" si="32"/>
        <v>29.742217898832685</v>
      </c>
      <c r="AF144" s="70">
        <f t="shared" si="33"/>
        <v>0</v>
      </c>
      <c r="AG144" s="65">
        <f t="shared" si="34"/>
        <v>29.629813932696656</v>
      </c>
      <c r="AH144" s="67">
        <f t="shared" si="35"/>
        <v>5</v>
      </c>
      <c r="AI144" s="103">
        <v>6115</v>
      </c>
      <c r="AJ144" s="67">
        <v>1</v>
      </c>
    </row>
    <row r="145" spans="1:36" x14ac:dyDescent="0.2">
      <c r="A145" s="71" t="s">
        <v>146</v>
      </c>
      <c r="B145" s="19">
        <v>9034804</v>
      </c>
      <c r="C145" s="29">
        <v>12582910</v>
      </c>
      <c r="D145" s="28">
        <f t="shared" si="28"/>
        <v>21617714</v>
      </c>
      <c r="E145" s="36">
        <f t="shared" si="36"/>
        <v>0.12403393518371354</v>
      </c>
      <c r="F145" s="12">
        <v>600575.07999999996</v>
      </c>
      <c r="G145" s="12"/>
      <c r="H145" s="12"/>
      <c r="I145" s="12"/>
      <c r="J145" s="12">
        <v>166162.38</v>
      </c>
      <c r="K145" s="12"/>
      <c r="L145" s="12"/>
      <c r="M145" s="12">
        <v>911003</v>
      </c>
      <c r="N145" s="12"/>
      <c r="O145" s="12">
        <v>608194</v>
      </c>
      <c r="P145" s="13">
        <v>1092602</v>
      </c>
      <c r="Q145" s="11"/>
      <c r="R145" s="12"/>
      <c r="S145" s="13"/>
      <c r="T145" s="13"/>
      <c r="U145" s="13"/>
      <c r="V145" s="44">
        <f t="shared" si="26"/>
        <v>1859339.46</v>
      </c>
      <c r="W145" s="46">
        <f t="shared" si="27"/>
        <v>1519197</v>
      </c>
      <c r="X145" s="49"/>
      <c r="Y145" s="14">
        <v>1756654</v>
      </c>
      <c r="Z145" s="42">
        <f t="shared" si="29"/>
        <v>5135190.46</v>
      </c>
      <c r="AA145" s="42">
        <f t="shared" si="37"/>
        <v>26752904.460000001</v>
      </c>
      <c r="AB145" s="66">
        <f t="shared" si="30"/>
        <v>9.9917125720659181E-2</v>
      </c>
      <c r="AC145" s="65">
        <f t="shared" si="38"/>
        <v>20.579743179818845</v>
      </c>
      <c r="AD145" s="58">
        <f t="shared" si="31"/>
        <v>13.960633907418874</v>
      </c>
      <c r="AE145" s="69">
        <f t="shared" si="32"/>
        <v>16.814941419869207</v>
      </c>
      <c r="AF145" s="70">
        <f t="shared" si="33"/>
        <v>0</v>
      </c>
      <c r="AG145" s="65">
        <f t="shared" si="34"/>
        <v>23.754548977750375</v>
      </c>
      <c r="AH145" s="67">
        <f t="shared" si="35"/>
        <v>5</v>
      </c>
      <c r="AI145" s="103">
        <v>5752</v>
      </c>
      <c r="AJ145" s="67">
        <v>0</v>
      </c>
    </row>
    <row r="146" spans="1:36" x14ac:dyDescent="0.2">
      <c r="A146" s="71" t="s">
        <v>147</v>
      </c>
      <c r="B146" s="19">
        <v>10191210</v>
      </c>
      <c r="C146" s="29">
        <v>12058622</v>
      </c>
      <c r="D146" s="28">
        <f t="shared" si="28"/>
        <v>22249832</v>
      </c>
      <c r="E146" s="36">
        <f t="shared" si="36"/>
        <v>0.12766077949484</v>
      </c>
      <c r="F146" s="12">
        <v>677498.25</v>
      </c>
      <c r="G146" s="12"/>
      <c r="H146" s="12"/>
      <c r="I146" s="12"/>
      <c r="J146" s="12">
        <v>187430.27</v>
      </c>
      <c r="K146" s="12"/>
      <c r="L146" s="12"/>
      <c r="M146" s="12">
        <v>1317333</v>
      </c>
      <c r="N146" s="12"/>
      <c r="O146" s="12">
        <v>1297110.74</v>
      </c>
      <c r="P146" s="13">
        <v>1232449</v>
      </c>
      <c r="Q146" s="11"/>
      <c r="R146" s="12"/>
      <c r="S146" s="13"/>
      <c r="T146" s="13"/>
      <c r="U146" s="13"/>
      <c r="V146" s="44">
        <f t="shared" si="26"/>
        <v>2097377.52</v>
      </c>
      <c r="W146" s="46">
        <f t="shared" si="27"/>
        <v>2614443.7400000002</v>
      </c>
      <c r="X146" s="49"/>
      <c r="Y146" s="14">
        <v>1683460</v>
      </c>
      <c r="Z146" s="42">
        <f t="shared" si="29"/>
        <v>6395281.2599999998</v>
      </c>
      <c r="AA146" s="42">
        <f t="shared" si="37"/>
        <v>28645113.259999998</v>
      </c>
      <c r="AB146" s="66">
        <f t="shared" si="30"/>
        <v>0.10698417389264436</v>
      </c>
      <c r="AC146" s="65">
        <f t="shared" si="38"/>
        <v>20.580260047629281</v>
      </c>
      <c r="AD146" s="58">
        <f t="shared" si="31"/>
        <v>13.96063331282795</v>
      </c>
      <c r="AE146" s="69">
        <f t="shared" si="32"/>
        <v>25.653909005898225</v>
      </c>
      <c r="AF146" s="70">
        <f t="shared" si="33"/>
        <v>0</v>
      </c>
      <c r="AG146" s="65">
        <f t="shared" si="34"/>
        <v>28.743054149802116</v>
      </c>
      <c r="AH146" s="67">
        <f t="shared" si="35"/>
        <v>5</v>
      </c>
      <c r="AI146" s="103">
        <v>8684</v>
      </c>
      <c r="AJ146" s="67">
        <v>1</v>
      </c>
    </row>
    <row r="147" spans="1:36" x14ac:dyDescent="0.2">
      <c r="A147" s="85" t="s">
        <v>148</v>
      </c>
      <c r="B147" s="20">
        <v>382639183</v>
      </c>
      <c r="C147" s="29">
        <v>206621952</v>
      </c>
      <c r="D147" s="28">
        <f t="shared" si="28"/>
        <v>589261135</v>
      </c>
      <c r="E147" s="36">
        <f t="shared" si="36"/>
        <v>3.380948486267858</v>
      </c>
      <c r="F147" s="8">
        <v>25390581.649999999</v>
      </c>
      <c r="G147" s="8"/>
      <c r="H147" s="8"/>
      <c r="I147" s="8"/>
      <c r="J147" s="8">
        <v>7033140.0199999996</v>
      </c>
      <c r="K147" s="8"/>
      <c r="L147" s="8"/>
      <c r="M147" s="8">
        <v>50862638</v>
      </c>
      <c r="N147" s="8"/>
      <c r="O147" s="8">
        <f>SUM(O148:O162)</f>
        <v>38461583.57</v>
      </c>
      <c r="P147" s="9">
        <f>SUM(P148:P162)</f>
        <v>46273523</v>
      </c>
      <c r="Q147" s="7"/>
      <c r="R147" s="8"/>
      <c r="S147" s="9">
        <v>1444000</v>
      </c>
      <c r="T147" s="9"/>
      <c r="U147" s="9"/>
      <c r="V147" s="43">
        <f t="shared" si="26"/>
        <v>78697244.670000002</v>
      </c>
      <c r="W147" s="45">
        <f t="shared" si="27"/>
        <v>90768221.569999993</v>
      </c>
      <c r="X147" s="48"/>
      <c r="Y147" s="14">
        <v>29277566</v>
      </c>
      <c r="Z147" s="42">
        <f t="shared" si="29"/>
        <v>198743032.24000001</v>
      </c>
      <c r="AA147" s="42">
        <f t="shared" si="37"/>
        <v>788004167.24000001</v>
      </c>
      <c r="AB147" s="66">
        <f t="shared" si="30"/>
        <v>2.9430491019860807</v>
      </c>
      <c r="AC147" s="65">
        <f t="shared" si="38"/>
        <v>20.566959205011685</v>
      </c>
      <c r="AD147" s="58">
        <f t="shared" si="31"/>
        <v>14.169629952968405</v>
      </c>
      <c r="AE147" s="69">
        <f t="shared" si="32"/>
        <v>23.721622249543636</v>
      </c>
      <c r="AF147" s="70">
        <f t="shared" si="33"/>
        <v>0</v>
      </c>
      <c r="AG147" s="65">
        <f t="shared" si="34"/>
        <v>33.727497103639799</v>
      </c>
      <c r="AH147" s="67">
        <f t="shared" si="35"/>
        <v>6</v>
      </c>
      <c r="AI147" s="100"/>
      <c r="AJ147" s="67"/>
    </row>
    <row r="148" spans="1:36" x14ac:dyDescent="0.2">
      <c r="A148" s="71" t="s">
        <v>149</v>
      </c>
      <c r="B148" s="19">
        <v>18198518</v>
      </c>
      <c r="C148" s="29">
        <v>12913872</v>
      </c>
      <c r="D148" s="28">
        <f t="shared" si="28"/>
        <v>31112390</v>
      </c>
      <c r="E148" s="36">
        <f t="shared" si="36"/>
        <v>0.17851064939939615</v>
      </c>
      <c r="F148" s="12">
        <v>1202143.56</v>
      </c>
      <c r="G148" s="12"/>
      <c r="H148" s="12"/>
      <c r="I148" s="12"/>
      <c r="J148" s="12">
        <v>334499.78999999998</v>
      </c>
      <c r="K148" s="12"/>
      <c r="L148" s="12"/>
      <c r="M148" s="12">
        <v>2050829</v>
      </c>
      <c r="N148" s="12"/>
      <c r="O148" s="12">
        <v>2335820</v>
      </c>
      <c r="P148" s="13">
        <v>2200793</v>
      </c>
      <c r="Q148" s="11"/>
      <c r="R148" s="12"/>
      <c r="S148" s="13"/>
      <c r="T148" s="13"/>
      <c r="U148" s="13"/>
      <c r="V148" s="44">
        <f t="shared" si="26"/>
        <v>3737436.35</v>
      </c>
      <c r="W148" s="46">
        <f t="shared" si="27"/>
        <v>4386649</v>
      </c>
      <c r="X148" s="49"/>
      <c r="Y148" s="14">
        <v>1829848</v>
      </c>
      <c r="Z148" s="42">
        <f t="shared" si="29"/>
        <v>9953933.3499999996</v>
      </c>
      <c r="AA148" s="42">
        <f t="shared" si="37"/>
        <v>41066323.350000001</v>
      </c>
      <c r="AB148" s="66">
        <f t="shared" si="30"/>
        <v>0.15337508490647045</v>
      </c>
      <c r="AC148" s="65">
        <f t="shared" si="38"/>
        <v>20.537036862012613</v>
      </c>
      <c r="AD148" s="58">
        <f t="shared" si="31"/>
        <v>14.169630920919769</v>
      </c>
      <c r="AE148" s="69">
        <f t="shared" si="32"/>
        <v>24.104429822252559</v>
      </c>
      <c r="AF148" s="70">
        <f t="shared" si="33"/>
        <v>0</v>
      </c>
      <c r="AG148" s="65">
        <f t="shared" si="34"/>
        <v>31.993470607690377</v>
      </c>
      <c r="AH148" s="67">
        <f t="shared" si="35"/>
        <v>5</v>
      </c>
      <c r="AI148" s="103">
        <v>27207</v>
      </c>
      <c r="AJ148" s="67">
        <v>1</v>
      </c>
    </row>
    <row r="149" spans="1:36" x14ac:dyDescent="0.2">
      <c r="A149" s="71" t="s">
        <v>150</v>
      </c>
      <c r="B149" s="19">
        <v>15655390</v>
      </c>
      <c r="C149" s="29">
        <v>11880762</v>
      </c>
      <c r="D149" s="28">
        <f t="shared" si="28"/>
        <v>27536152</v>
      </c>
      <c r="E149" s="36">
        <f t="shared" si="36"/>
        <v>0.15799160319989819</v>
      </c>
      <c r="F149" s="12">
        <v>1038258.65</v>
      </c>
      <c r="G149" s="12"/>
      <c r="H149" s="12"/>
      <c r="I149" s="12"/>
      <c r="J149" s="12">
        <v>287755.55</v>
      </c>
      <c r="K149" s="12"/>
      <c r="L149" s="12"/>
      <c r="M149" s="12">
        <v>1877409</v>
      </c>
      <c r="N149" s="12"/>
      <c r="O149" s="12">
        <v>292637</v>
      </c>
      <c r="P149" s="13">
        <v>1893246</v>
      </c>
      <c r="Q149" s="11"/>
      <c r="R149" s="12"/>
      <c r="S149" s="13"/>
      <c r="T149" s="13"/>
      <c r="U149" s="13"/>
      <c r="V149" s="44">
        <f t="shared" si="26"/>
        <v>3219260.2</v>
      </c>
      <c r="W149" s="46">
        <f t="shared" si="27"/>
        <v>2170046</v>
      </c>
      <c r="X149" s="49"/>
      <c r="Y149" s="14">
        <v>1683460</v>
      </c>
      <c r="Z149" s="42">
        <f t="shared" si="29"/>
        <v>7072766.2000000002</v>
      </c>
      <c r="AA149" s="42">
        <f t="shared" si="37"/>
        <v>34608918.200000003</v>
      </c>
      <c r="AB149" s="66">
        <f t="shared" si="30"/>
        <v>0.12925787687896562</v>
      </c>
      <c r="AC149" s="65">
        <f t="shared" si="38"/>
        <v>20.563270541327942</v>
      </c>
      <c r="AD149" s="58">
        <f t="shared" si="31"/>
        <v>14.169629860441614</v>
      </c>
      <c r="AE149" s="69">
        <f t="shared" si="32"/>
        <v>13.861334658542521</v>
      </c>
      <c r="AF149" s="70">
        <f t="shared" si="33"/>
        <v>0</v>
      </c>
      <c r="AG149" s="65">
        <f t="shared" si="34"/>
        <v>25.685383346227898</v>
      </c>
      <c r="AH149" s="67">
        <f t="shared" si="35"/>
        <v>5</v>
      </c>
      <c r="AI149" s="103">
        <v>15277</v>
      </c>
      <c r="AJ149" s="67">
        <v>1</v>
      </c>
    </row>
    <row r="150" spans="1:36" x14ac:dyDescent="0.2">
      <c r="A150" s="71" t="s">
        <v>151</v>
      </c>
      <c r="B150" s="19">
        <v>16546558</v>
      </c>
      <c r="C150" s="29">
        <v>12913872</v>
      </c>
      <c r="D150" s="28">
        <f t="shared" si="28"/>
        <v>29460430</v>
      </c>
      <c r="E150" s="36">
        <f t="shared" si="36"/>
        <v>0.16903235305566214</v>
      </c>
      <c r="F150" s="12">
        <v>1098031.81</v>
      </c>
      <c r="G150" s="12"/>
      <c r="H150" s="12"/>
      <c r="I150" s="12"/>
      <c r="J150" s="12">
        <v>304135.77</v>
      </c>
      <c r="K150" s="12"/>
      <c r="L150" s="12"/>
      <c r="M150" s="12">
        <v>2127417</v>
      </c>
      <c r="N150" s="12"/>
      <c r="O150" s="12">
        <v>117762</v>
      </c>
      <c r="P150" s="13">
        <v>2001017</v>
      </c>
      <c r="Q150" s="11"/>
      <c r="R150" s="12"/>
      <c r="S150" s="13"/>
      <c r="T150" s="13"/>
      <c r="U150" s="13"/>
      <c r="V150" s="44">
        <f t="shared" si="26"/>
        <v>3403184.58</v>
      </c>
      <c r="W150" s="46">
        <f t="shared" si="27"/>
        <v>2245179</v>
      </c>
      <c r="X150" s="49"/>
      <c r="Y150" s="14">
        <v>1829848</v>
      </c>
      <c r="Z150" s="42">
        <f t="shared" si="29"/>
        <v>7478211.5800000001</v>
      </c>
      <c r="AA150" s="42">
        <f t="shared" si="37"/>
        <v>36938641.579999998</v>
      </c>
      <c r="AB150" s="66">
        <f t="shared" si="30"/>
        <v>0.13795896068845859</v>
      </c>
      <c r="AC150" s="65">
        <f t="shared" si="38"/>
        <v>20.567326328533099</v>
      </c>
      <c r="AD150" s="58">
        <f t="shared" si="31"/>
        <v>14.169630920919769</v>
      </c>
      <c r="AE150" s="69">
        <f t="shared" si="32"/>
        <v>13.568858248343854</v>
      </c>
      <c r="AF150" s="70">
        <f t="shared" si="33"/>
        <v>0</v>
      </c>
      <c r="AG150" s="65">
        <f t="shared" si="34"/>
        <v>25.383918632552206</v>
      </c>
      <c r="AH150" s="67">
        <f t="shared" si="35"/>
        <v>5</v>
      </c>
      <c r="AI150" s="103">
        <v>18260</v>
      </c>
      <c r="AJ150" s="67">
        <v>1</v>
      </c>
    </row>
    <row r="151" spans="1:36" x14ac:dyDescent="0.2">
      <c r="A151" s="71" t="s">
        <v>152</v>
      </c>
      <c r="B151" s="19">
        <v>44727582</v>
      </c>
      <c r="C151" s="29">
        <v>17046311</v>
      </c>
      <c r="D151" s="28">
        <f t="shared" si="28"/>
        <v>61773893</v>
      </c>
      <c r="E151" s="36">
        <f t="shared" si="36"/>
        <v>0.35443428664139309</v>
      </c>
      <c r="F151" s="12">
        <v>2968556.57</v>
      </c>
      <c r="G151" s="12"/>
      <c r="H151" s="12"/>
      <c r="I151" s="12"/>
      <c r="J151" s="12">
        <v>822120.05</v>
      </c>
      <c r="K151" s="12"/>
      <c r="L151" s="12"/>
      <c r="M151" s="12">
        <v>7235611</v>
      </c>
      <c r="N151" s="12"/>
      <c r="O151" s="12">
        <v>6963282</v>
      </c>
      <c r="P151" s="13">
        <v>5409019</v>
      </c>
      <c r="Q151" s="11"/>
      <c r="R151" s="12"/>
      <c r="S151" s="13">
        <v>292000</v>
      </c>
      <c r="T151" s="13"/>
      <c r="U151" s="13"/>
      <c r="V151" s="44">
        <f t="shared" si="26"/>
        <v>9199695.620000001</v>
      </c>
      <c r="W151" s="46">
        <f t="shared" si="27"/>
        <v>14490893</v>
      </c>
      <c r="X151" s="49"/>
      <c r="Y151" s="14">
        <v>2415399</v>
      </c>
      <c r="Z151" s="42">
        <f t="shared" si="29"/>
        <v>26105987.620000001</v>
      </c>
      <c r="AA151" s="42">
        <f t="shared" si="37"/>
        <v>87879880.620000005</v>
      </c>
      <c r="AB151" s="66">
        <f t="shared" si="30"/>
        <v>0.32821502029260635</v>
      </c>
      <c r="AC151" s="65">
        <f t="shared" si="38"/>
        <v>20.56828294451509</v>
      </c>
      <c r="AD151" s="58">
        <f t="shared" si="31"/>
        <v>14.16962884227561</v>
      </c>
      <c r="AE151" s="69">
        <f t="shared" si="32"/>
        <v>32.398113987024828</v>
      </c>
      <c r="AF151" s="70">
        <f t="shared" si="33"/>
        <v>0</v>
      </c>
      <c r="AG151" s="65">
        <f t="shared" si="34"/>
        <v>42.260551103683888</v>
      </c>
      <c r="AH151" s="67">
        <f t="shared" si="35"/>
        <v>6</v>
      </c>
      <c r="AI151" s="103">
        <v>138089</v>
      </c>
      <c r="AJ151" s="67">
        <v>1</v>
      </c>
    </row>
    <row r="152" spans="1:36" x14ac:dyDescent="0.2">
      <c r="A152" s="71" t="s">
        <v>153</v>
      </c>
      <c r="B152" s="19">
        <v>20953365</v>
      </c>
      <c r="C152" s="29">
        <v>12913872</v>
      </c>
      <c r="D152" s="28">
        <f t="shared" si="28"/>
        <v>33867237</v>
      </c>
      <c r="E152" s="36">
        <f t="shared" si="36"/>
        <v>0.19431687730300554</v>
      </c>
      <c r="F152" s="12">
        <v>1390566.55</v>
      </c>
      <c r="G152" s="12"/>
      <c r="H152" s="12"/>
      <c r="I152" s="12"/>
      <c r="J152" s="12">
        <v>385135.54</v>
      </c>
      <c r="K152" s="12"/>
      <c r="L152" s="12"/>
      <c r="M152" s="12">
        <v>3381072</v>
      </c>
      <c r="N152" s="12"/>
      <c r="O152" s="12">
        <v>4560730.8600000003</v>
      </c>
      <c r="P152" s="13">
        <v>2533943</v>
      </c>
      <c r="Q152" s="11"/>
      <c r="R152" s="12"/>
      <c r="S152" s="13"/>
      <c r="T152" s="13"/>
      <c r="U152" s="13"/>
      <c r="V152" s="44">
        <f t="shared" si="26"/>
        <v>4309645.09</v>
      </c>
      <c r="W152" s="46">
        <f t="shared" si="27"/>
        <v>7941802.8600000003</v>
      </c>
      <c r="X152" s="49"/>
      <c r="Y152" s="14">
        <v>1829848</v>
      </c>
      <c r="Z152" s="42">
        <f t="shared" si="29"/>
        <v>14081295.949999999</v>
      </c>
      <c r="AA152" s="42">
        <f t="shared" si="37"/>
        <v>47948532.950000003</v>
      </c>
      <c r="AB152" s="66">
        <f t="shared" si="30"/>
        <v>0.17907885859830558</v>
      </c>
      <c r="AC152" s="65">
        <f t="shared" si="38"/>
        <v>20.567794671643433</v>
      </c>
      <c r="AD152" s="58">
        <f t="shared" si="31"/>
        <v>14.169630920919769</v>
      </c>
      <c r="AE152" s="69">
        <f t="shared" si="32"/>
        <v>37.902278989556095</v>
      </c>
      <c r="AF152" s="70">
        <f t="shared" si="33"/>
        <v>0</v>
      </c>
      <c r="AG152" s="65">
        <f t="shared" si="34"/>
        <v>41.577929578370977</v>
      </c>
      <c r="AH152" s="67">
        <f t="shared" si="35"/>
        <v>5</v>
      </c>
      <c r="AI152" s="103">
        <v>37003</v>
      </c>
      <c r="AJ152" s="67">
        <v>1</v>
      </c>
    </row>
    <row r="153" spans="1:36" x14ac:dyDescent="0.2">
      <c r="A153" s="71" t="s">
        <v>154</v>
      </c>
      <c r="B153" s="19">
        <v>19682912</v>
      </c>
      <c r="C153" s="29">
        <v>12913872</v>
      </c>
      <c r="D153" s="28">
        <f t="shared" si="28"/>
        <v>32596784</v>
      </c>
      <c r="E153" s="36">
        <f t="shared" si="36"/>
        <v>0.18702751798148087</v>
      </c>
      <c r="F153" s="12">
        <v>1306225.67</v>
      </c>
      <c r="G153" s="12"/>
      <c r="H153" s="12"/>
      <c r="I153" s="12"/>
      <c r="J153" s="12">
        <v>361783.84</v>
      </c>
      <c r="K153" s="12"/>
      <c r="L153" s="12"/>
      <c r="M153" s="12">
        <v>2594755</v>
      </c>
      <c r="N153" s="12"/>
      <c r="O153" s="12">
        <v>611832</v>
      </c>
      <c r="P153" s="13">
        <v>2380304</v>
      </c>
      <c r="Q153" s="11"/>
      <c r="R153" s="12"/>
      <c r="S153" s="13"/>
      <c r="T153" s="13"/>
      <c r="U153" s="13"/>
      <c r="V153" s="44">
        <f t="shared" si="26"/>
        <v>4048313.51</v>
      </c>
      <c r="W153" s="46">
        <f t="shared" si="27"/>
        <v>3206587</v>
      </c>
      <c r="X153" s="49"/>
      <c r="Y153" s="14">
        <v>1829848</v>
      </c>
      <c r="Z153" s="42">
        <f t="shared" si="29"/>
        <v>9084748.5099999998</v>
      </c>
      <c r="AA153" s="42">
        <f t="shared" si="37"/>
        <v>41681532.509999998</v>
      </c>
      <c r="AB153" s="66">
        <f t="shared" si="30"/>
        <v>0.1556727767730163</v>
      </c>
      <c r="AC153" s="65">
        <f t="shared" si="38"/>
        <v>20.56765538554458</v>
      </c>
      <c r="AD153" s="58">
        <f t="shared" si="31"/>
        <v>14.169630920919769</v>
      </c>
      <c r="AE153" s="69">
        <f t="shared" si="32"/>
        <v>16.291222558938433</v>
      </c>
      <c r="AF153" s="70">
        <f t="shared" si="33"/>
        <v>0</v>
      </c>
      <c r="AG153" s="65">
        <f t="shared" si="34"/>
        <v>27.870076109348702</v>
      </c>
      <c r="AH153" s="67">
        <f t="shared" si="35"/>
        <v>5</v>
      </c>
      <c r="AI153" s="103">
        <v>29721</v>
      </c>
      <c r="AJ153" s="67">
        <v>1</v>
      </c>
    </row>
    <row r="154" spans="1:36" x14ac:dyDescent="0.2">
      <c r="A154" s="71" t="s">
        <v>45</v>
      </c>
      <c r="B154" s="19">
        <v>52143496</v>
      </c>
      <c r="C154" s="29">
        <v>18595976</v>
      </c>
      <c r="D154" s="28">
        <f t="shared" si="28"/>
        <v>70739472</v>
      </c>
      <c r="E154" s="36">
        <f t="shared" si="36"/>
        <v>0.40587525049957274</v>
      </c>
      <c r="F154" s="12">
        <v>3455130.43</v>
      </c>
      <c r="G154" s="12"/>
      <c r="H154" s="12"/>
      <c r="I154" s="12"/>
      <c r="J154" s="12">
        <v>958429.05</v>
      </c>
      <c r="K154" s="12"/>
      <c r="L154" s="12"/>
      <c r="M154" s="12">
        <v>8429178</v>
      </c>
      <c r="N154" s="12"/>
      <c r="O154" s="12">
        <v>3100918.79</v>
      </c>
      <c r="P154" s="13">
        <v>6305845</v>
      </c>
      <c r="Q154" s="11"/>
      <c r="R154" s="12"/>
      <c r="S154" s="13">
        <v>384000</v>
      </c>
      <c r="T154" s="13"/>
      <c r="U154" s="13"/>
      <c r="V154" s="44">
        <f t="shared" si="26"/>
        <v>10719404.48</v>
      </c>
      <c r="W154" s="46">
        <f t="shared" si="27"/>
        <v>11914096.789999999</v>
      </c>
      <c r="X154" s="49"/>
      <c r="Y154" s="14">
        <v>2634981</v>
      </c>
      <c r="Z154" s="42">
        <f t="shared" si="29"/>
        <v>25268482.27</v>
      </c>
      <c r="AA154" s="42">
        <f t="shared" si="37"/>
        <v>96007954.269999996</v>
      </c>
      <c r="AB154" s="66">
        <f t="shared" si="30"/>
        <v>0.35857186464825758</v>
      </c>
      <c r="AC154" s="65">
        <f t="shared" si="38"/>
        <v>20.557510144697623</v>
      </c>
      <c r="AD154" s="58">
        <f t="shared" si="31"/>
        <v>14.169630031787522</v>
      </c>
      <c r="AE154" s="69">
        <f t="shared" si="32"/>
        <v>22.848672804754017</v>
      </c>
      <c r="AF154" s="70">
        <f t="shared" si="33"/>
        <v>0</v>
      </c>
      <c r="AG154" s="65">
        <f t="shared" si="34"/>
        <v>35.720484696295159</v>
      </c>
      <c r="AH154" s="67">
        <f t="shared" si="35"/>
        <v>6</v>
      </c>
      <c r="AI154" s="103">
        <v>157888</v>
      </c>
      <c r="AJ154" s="67">
        <v>1</v>
      </c>
    </row>
    <row r="155" spans="1:36" x14ac:dyDescent="0.2">
      <c r="A155" s="71" t="s">
        <v>155</v>
      </c>
      <c r="B155" s="19">
        <v>32443483</v>
      </c>
      <c r="C155" s="29">
        <v>13946982</v>
      </c>
      <c r="D155" s="28">
        <f t="shared" si="28"/>
        <v>46390465</v>
      </c>
      <c r="E155" s="36">
        <f t="shared" si="36"/>
        <v>0.2661702309944674</v>
      </c>
      <c r="F155" s="12">
        <v>2153322.6800000002</v>
      </c>
      <c r="G155" s="12"/>
      <c r="H155" s="12"/>
      <c r="I155" s="12"/>
      <c r="J155" s="12">
        <v>596330.87</v>
      </c>
      <c r="K155" s="12"/>
      <c r="L155" s="12"/>
      <c r="M155" s="12">
        <v>4485562</v>
      </c>
      <c r="N155" s="12"/>
      <c r="O155" s="12">
        <v>2059684</v>
      </c>
      <c r="P155" s="13">
        <v>3923472</v>
      </c>
      <c r="Q155" s="11"/>
      <c r="R155" s="12"/>
      <c r="S155" s="13">
        <v>212000</v>
      </c>
      <c r="T155" s="13"/>
      <c r="U155" s="13"/>
      <c r="V155" s="44">
        <f t="shared" si="26"/>
        <v>6673125.5500000007</v>
      </c>
      <c r="W155" s="46">
        <f t="shared" si="27"/>
        <v>6757246</v>
      </c>
      <c r="X155" s="49"/>
      <c r="Y155" s="14">
        <v>1976236</v>
      </c>
      <c r="Z155" s="42">
        <f t="shared" si="29"/>
        <v>15406607.550000001</v>
      </c>
      <c r="AA155" s="42">
        <f t="shared" si="37"/>
        <v>61797072.549999997</v>
      </c>
      <c r="AB155" s="66">
        <f t="shared" si="30"/>
        <v>0.23080058004090989</v>
      </c>
      <c r="AC155" s="65">
        <f t="shared" si="38"/>
        <v>20.568462239396432</v>
      </c>
      <c r="AD155" s="58">
        <f t="shared" si="31"/>
        <v>14.169631824290017</v>
      </c>
      <c r="AE155" s="69">
        <f t="shared" si="32"/>
        <v>20.827745282465511</v>
      </c>
      <c r="AF155" s="70">
        <f t="shared" si="33"/>
        <v>0</v>
      </c>
      <c r="AG155" s="65">
        <f t="shared" si="34"/>
        <v>33.210720241756583</v>
      </c>
      <c r="AH155" s="67">
        <f t="shared" si="35"/>
        <v>6</v>
      </c>
      <c r="AI155" s="103">
        <v>82272</v>
      </c>
      <c r="AJ155" s="67">
        <v>1</v>
      </c>
    </row>
    <row r="156" spans="1:36" x14ac:dyDescent="0.2">
      <c r="A156" s="71" t="s">
        <v>156</v>
      </c>
      <c r="B156" s="19">
        <v>18837249</v>
      </c>
      <c r="C156" s="29">
        <v>13430427</v>
      </c>
      <c r="D156" s="28">
        <f t="shared" si="28"/>
        <v>32267676</v>
      </c>
      <c r="E156" s="36">
        <f t="shared" si="36"/>
        <v>0.18513922579941011</v>
      </c>
      <c r="F156" s="12">
        <v>1248626.04</v>
      </c>
      <c r="G156" s="12"/>
      <c r="H156" s="12"/>
      <c r="I156" s="12"/>
      <c r="J156" s="12">
        <v>346240.06</v>
      </c>
      <c r="K156" s="12"/>
      <c r="L156" s="12"/>
      <c r="M156" s="12">
        <v>2558210</v>
      </c>
      <c r="N156" s="12"/>
      <c r="O156" s="12">
        <v>3360519.57</v>
      </c>
      <c r="P156" s="13">
        <v>2278036</v>
      </c>
      <c r="Q156" s="11"/>
      <c r="R156" s="12"/>
      <c r="S156" s="13"/>
      <c r="T156" s="13"/>
      <c r="U156" s="13"/>
      <c r="V156" s="44">
        <f t="shared" si="26"/>
        <v>3872902.1</v>
      </c>
      <c r="W156" s="46">
        <f t="shared" si="27"/>
        <v>5918729.5700000003</v>
      </c>
      <c r="X156" s="49"/>
      <c r="Y156" s="14">
        <v>1903042</v>
      </c>
      <c r="Z156" s="42">
        <f t="shared" si="29"/>
        <v>11694673.67</v>
      </c>
      <c r="AA156" s="42">
        <f t="shared" si="37"/>
        <v>43962349.670000002</v>
      </c>
      <c r="AB156" s="66">
        <f t="shared" si="30"/>
        <v>0.1641912049407801</v>
      </c>
      <c r="AC156" s="65">
        <f t="shared" si="38"/>
        <v>20.559807326430736</v>
      </c>
      <c r="AD156" s="58">
        <f t="shared" si="31"/>
        <v>14.1696313899774</v>
      </c>
      <c r="AE156" s="69">
        <f t="shared" si="32"/>
        <v>31.420350020324094</v>
      </c>
      <c r="AF156" s="70">
        <f t="shared" si="33"/>
        <v>0</v>
      </c>
      <c r="AG156" s="65">
        <f t="shared" si="34"/>
        <v>36.242689650162596</v>
      </c>
      <c r="AH156" s="67">
        <f t="shared" si="35"/>
        <v>5</v>
      </c>
      <c r="AI156" s="103">
        <v>25852</v>
      </c>
      <c r="AJ156" s="67">
        <v>1</v>
      </c>
    </row>
    <row r="157" spans="1:36" x14ac:dyDescent="0.2">
      <c r="A157" s="71" t="s">
        <v>68</v>
      </c>
      <c r="B157" s="19">
        <v>23883390</v>
      </c>
      <c r="C157" s="29">
        <v>12397317</v>
      </c>
      <c r="D157" s="28">
        <f t="shared" si="28"/>
        <v>36280707</v>
      </c>
      <c r="E157" s="36">
        <f t="shared" si="36"/>
        <v>0.20816441833106414</v>
      </c>
      <c r="F157" s="12">
        <v>1583055.89</v>
      </c>
      <c r="G157" s="12"/>
      <c r="H157" s="12"/>
      <c r="I157" s="12"/>
      <c r="J157" s="12">
        <v>438991.18</v>
      </c>
      <c r="K157" s="12"/>
      <c r="L157" s="12"/>
      <c r="M157" s="12">
        <v>2391875</v>
      </c>
      <c r="N157" s="12"/>
      <c r="O157" s="12">
        <v>3303666</v>
      </c>
      <c r="P157" s="13">
        <v>2888279</v>
      </c>
      <c r="Q157" s="11"/>
      <c r="R157" s="12"/>
      <c r="S157" s="13">
        <v>112000</v>
      </c>
      <c r="T157" s="13"/>
      <c r="U157" s="13"/>
      <c r="V157" s="44">
        <f t="shared" si="26"/>
        <v>4910326.07</v>
      </c>
      <c r="W157" s="46">
        <f t="shared" si="27"/>
        <v>5807541</v>
      </c>
      <c r="X157" s="49"/>
      <c r="Y157" s="14">
        <v>1756654</v>
      </c>
      <c r="Z157" s="42">
        <f t="shared" si="29"/>
        <v>12474521.07</v>
      </c>
      <c r="AA157" s="42">
        <f t="shared" si="37"/>
        <v>48755228.07</v>
      </c>
      <c r="AB157" s="66">
        <f t="shared" si="30"/>
        <v>0.18209171493485016</v>
      </c>
      <c r="AC157" s="65">
        <f t="shared" si="38"/>
        <v>20.559585846062891</v>
      </c>
      <c r="AD157" s="58">
        <f t="shared" si="31"/>
        <v>14.169630412773989</v>
      </c>
      <c r="AE157" s="69">
        <f t="shared" si="32"/>
        <v>24.316234001957007</v>
      </c>
      <c r="AF157" s="70">
        <f t="shared" si="33"/>
        <v>0</v>
      </c>
      <c r="AG157" s="65">
        <f t="shared" si="34"/>
        <v>34.383346140415618</v>
      </c>
      <c r="AH157" s="67">
        <f t="shared" si="35"/>
        <v>6</v>
      </c>
      <c r="AI157" s="103">
        <v>40630</v>
      </c>
      <c r="AJ157" s="67">
        <v>0</v>
      </c>
    </row>
    <row r="158" spans="1:36" x14ac:dyDescent="0.2">
      <c r="A158" s="71" t="s">
        <v>157</v>
      </c>
      <c r="B158" s="19">
        <v>44062919</v>
      </c>
      <c r="C158" s="29">
        <v>14463537</v>
      </c>
      <c r="D158" s="28">
        <f t="shared" si="28"/>
        <v>58526456</v>
      </c>
      <c r="E158" s="36">
        <f t="shared" si="36"/>
        <v>0.33580177117878712</v>
      </c>
      <c r="F158" s="12">
        <v>2925047.9</v>
      </c>
      <c r="G158" s="12"/>
      <c r="H158" s="12"/>
      <c r="I158" s="12"/>
      <c r="J158" s="12">
        <v>809903.15</v>
      </c>
      <c r="K158" s="12"/>
      <c r="L158" s="12"/>
      <c r="M158" s="12">
        <v>3957383</v>
      </c>
      <c r="N158" s="12"/>
      <c r="O158" s="12">
        <v>2603422</v>
      </c>
      <c r="P158" s="13">
        <v>5328640</v>
      </c>
      <c r="Q158" s="11"/>
      <c r="R158" s="12"/>
      <c r="S158" s="13">
        <v>380000</v>
      </c>
      <c r="T158" s="13"/>
      <c r="U158" s="13"/>
      <c r="V158" s="44">
        <f t="shared" si="26"/>
        <v>9063591.0500000007</v>
      </c>
      <c r="W158" s="46">
        <f t="shared" si="27"/>
        <v>6940805</v>
      </c>
      <c r="X158" s="49"/>
      <c r="Y158" s="14">
        <v>2049429</v>
      </c>
      <c r="Z158" s="42">
        <f t="shared" si="29"/>
        <v>18053825.050000001</v>
      </c>
      <c r="AA158" s="42">
        <f t="shared" si="37"/>
        <v>76580281.049999997</v>
      </c>
      <c r="AB158" s="66">
        <f t="shared" si="30"/>
        <v>0.28601311610246982</v>
      </c>
      <c r="AC158" s="65">
        <f t="shared" si="38"/>
        <v>20.569656426983425</v>
      </c>
      <c r="AD158" s="58">
        <f t="shared" si="31"/>
        <v>14.169625313642161</v>
      </c>
      <c r="AE158" s="69">
        <f t="shared" si="32"/>
        <v>15.752031770750365</v>
      </c>
      <c r="AF158" s="70">
        <f t="shared" si="33"/>
        <v>0</v>
      </c>
      <c r="AG158" s="65">
        <f t="shared" si="34"/>
        <v>30.847289044803944</v>
      </c>
      <c r="AH158" s="67">
        <f t="shared" si="35"/>
        <v>6</v>
      </c>
      <c r="AI158" s="103">
        <v>145531</v>
      </c>
      <c r="AJ158" s="67">
        <v>0</v>
      </c>
    </row>
    <row r="159" spans="1:36" x14ac:dyDescent="0.2">
      <c r="A159" s="71" t="s">
        <v>158</v>
      </c>
      <c r="B159" s="19">
        <v>15696354</v>
      </c>
      <c r="C159" s="29">
        <v>13430427</v>
      </c>
      <c r="D159" s="28">
        <f t="shared" si="28"/>
        <v>29126781</v>
      </c>
      <c r="E159" s="36">
        <f t="shared" si="36"/>
        <v>0.16711800640272229</v>
      </c>
      <c r="F159" s="12">
        <v>1045453.87</v>
      </c>
      <c r="G159" s="12"/>
      <c r="H159" s="12"/>
      <c r="I159" s="12"/>
      <c r="J159" s="12">
        <v>288508.5</v>
      </c>
      <c r="K159" s="12"/>
      <c r="L159" s="12"/>
      <c r="M159" s="12">
        <v>1691743</v>
      </c>
      <c r="N159" s="12"/>
      <c r="O159" s="12">
        <v>3680549.35</v>
      </c>
      <c r="P159" s="13">
        <v>1898200</v>
      </c>
      <c r="Q159" s="11"/>
      <c r="R159" s="12"/>
      <c r="S159" s="13"/>
      <c r="T159" s="13"/>
      <c r="U159" s="13"/>
      <c r="V159" s="44">
        <f t="shared" si="26"/>
        <v>3232162.37</v>
      </c>
      <c r="W159" s="46">
        <f t="shared" si="27"/>
        <v>5372292.3499999996</v>
      </c>
      <c r="X159" s="49"/>
      <c r="Y159" s="14">
        <v>1903042</v>
      </c>
      <c r="Z159" s="42">
        <f t="shared" si="29"/>
        <v>10507496.719999999</v>
      </c>
      <c r="AA159" s="42">
        <f t="shared" si="37"/>
        <v>39634277.719999999</v>
      </c>
      <c r="AB159" s="66">
        <f t="shared" si="30"/>
        <v>0.14802666064605535</v>
      </c>
      <c r="AC159" s="65">
        <f t="shared" si="38"/>
        <v>20.591803485064112</v>
      </c>
      <c r="AD159" s="58">
        <f t="shared" si="31"/>
        <v>14.1696313899774</v>
      </c>
      <c r="AE159" s="69">
        <f t="shared" si="32"/>
        <v>34.226370977616838</v>
      </c>
      <c r="AF159" s="70">
        <f t="shared" si="33"/>
        <v>0</v>
      </c>
      <c r="AG159" s="65">
        <f t="shared" si="34"/>
        <v>36.075035960891114</v>
      </c>
      <c r="AH159" s="67">
        <f t="shared" si="35"/>
        <v>5</v>
      </c>
      <c r="AI159" s="103">
        <v>14064</v>
      </c>
      <c r="AJ159" s="67">
        <v>0</v>
      </c>
    </row>
    <row r="160" spans="1:36" x14ac:dyDescent="0.2">
      <c r="A160" s="71" t="s">
        <v>159</v>
      </c>
      <c r="B160" s="19">
        <v>14239751</v>
      </c>
      <c r="C160" s="29">
        <v>11880762</v>
      </c>
      <c r="D160" s="28">
        <f t="shared" si="28"/>
        <v>26120513</v>
      </c>
      <c r="E160" s="36">
        <f t="shared" si="36"/>
        <v>0.14986922374897491</v>
      </c>
      <c r="F160" s="12">
        <v>948080.06</v>
      </c>
      <c r="G160" s="12"/>
      <c r="H160" s="12"/>
      <c r="I160" s="12"/>
      <c r="J160" s="12">
        <v>261735.25</v>
      </c>
      <c r="K160" s="12"/>
      <c r="L160" s="12"/>
      <c r="M160" s="12">
        <v>1698443</v>
      </c>
      <c r="N160" s="12"/>
      <c r="O160" s="12">
        <v>1016947</v>
      </c>
      <c r="P160" s="13">
        <v>1722049</v>
      </c>
      <c r="Q160" s="11"/>
      <c r="R160" s="12"/>
      <c r="S160" s="13"/>
      <c r="T160" s="13"/>
      <c r="U160" s="13"/>
      <c r="V160" s="44">
        <f t="shared" si="26"/>
        <v>2931864.31</v>
      </c>
      <c r="W160" s="46">
        <f t="shared" si="27"/>
        <v>2715390</v>
      </c>
      <c r="X160" s="49"/>
      <c r="Y160" s="14">
        <v>1683460</v>
      </c>
      <c r="Z160" s="42">
        <f t="shared" si="29"/>
        <v>7330714.3100000005</v>
      </c>
      <c r="AA160" s="42">
        <f t="shared" si="37"/>
        <v>33451227.310000002</v>
      </c>
      <c r="AB160" s="66">
        <f t="shared" si="30"/>
        <v>0.12493411657941599</v>
      </c>
      <c r="AC160" s="65">
        <f t="shared" si="38"/>
        <v>20.5892947847192</v>
      </c>
      <c r="AD160" s="58">
        <f t="shared" si="31"/>
        <v>14.169629860441614</v>
      </c>
      <c r="AE160" s="69">
        <f t="shared" si="32"/>
        <v>19.069083441136016</v>
      </c>
      <c r="AF160" s="70">
        <f t="shared" si="33"/>
        <v>0</v>
      </c>
      <c r="AG160" s="65">
        <f t="shared" si="34"/>
        <v>28.064970661181121</v>
      </c>
      <c r="AH160" s="67">
        <f t="shared" si="35"/>
        <v>5</v>
      </c>
      <c r="AI160" s="103">
        <v>12581</v>
      </c>
      <c r="AJ160" s="67">
        <v>1</v>
      </c>
    </row>
    <row r="161" spans="1:36" x14ac:dyDescent="0.2">
      <c r="A161" s="71" t="s">
        <v>160</v>
      </c>
      <c r="B161" s="19">
        <v>26978140</v>
      </c>
      <c r="C161" s="29">
        <v>14980091</v>
      </c>
      <c r="D161" s="28">
        <f t="shared" si="28"/>
        <v>41958231</v>
      </c>
      <c r="E161" s="36">
        <f t="shared" si="36"/>
        <v>0.24073981662803387</v>
      </c>
      <c r="F161" s="12">
        <v>1796591.88</v>
      </c>
      <c r="G161" s="12"/>
      <c r="H161" s="12"/>
      <c r="I161" s="12"/>
      <c r="J161" s="12">
        <v>495874.55</v>
      </c>
      <c r="K161" s="12"/>
      <c r="L161" s="12"/>
      <c r="M161" s="12">
        <v>3813921</v>
      </c>
      <c r="N161" s="12"/>
      <c r="O161" s="12">
        <v>2205007</v>
      </c>
      <c r="P161" s="13">
        <v>3262535</v>
      </c>
      <c r="Q161" s="11"/>
      <c r="R161" s="12"/>
      <c r="S161" s="13">
        <v>64000</v>
      </c>
      <c r="T161" s="13"/>
      <c r="U161" s="13"/>
      <c r="V161" s="44">
        <f t="shared" si="26"/>
        <v>5555001.4299999997</v>
      </c>
      <c r="W161" s="46">
        <f t="shared" si="27"/>
        <v>6082928</v>
      </c>
      <c r="X161" s="49"/>
      <c r="Y161" s="14">
        <v>2122623</v>
      </c>
      <c r="Z161" s="42">
        <f t="shared" si="29"/>
        <v>13760552.43</v>
      </c>
      <c r="AA161" s="42">
        <f t="shared" si="37"/>
        <v>55718783.43</v>
      </c>
      <c r="AB161" s="66">
        <f t="shared" si="30"/>
        <v>0.20809929992092871</v>
      </c>
      <c r="AC161" s="65">
        <f t="shared" si="38"/>
        <v>20.590750251870588</v>
      </c>
      <c r="AD161" s="58">
        <f t="shared" si="31"/>
        <v>14.169626873428207</v>
      </c>
      <c r="AE161" s="69">
        <f t="shared" si="32"/>
        <v>22.547618182721273</v>
      </c>
      <c r="AF161" s="70">
        <f t="shared" si="33"/>
        <v>0</v>
      </c>
      <c r="AG161" s="65">
        <f t="shared" si="34"/>
        <v>32.79583552986302</v>
      </c>
      <c r="AH161" s="67">
        <f t="shared" si="35"/>
        <v>6</v>
      </c>
      <c r="AI161" s="103">
        <v>67581</v>
      </c>
      <c r="AJ161" s="67">
        <v>1</v>
      </c>
    </row>
    <row r="162" spans="1:36" x14ac:dyDescent="0.2">
      <c r="A162" s="71" t="s">
        <v>161</v>
      </c>
      <c r="B162" s="19">
        <v>18590076</v>
      </c>
      <c r="C162" s="29">
        <v>12913872</v>
      </c>
      <c r="D162" s="28">
        <f t="shared" si="28"/>
        <v>31503948</v>
      </c>
      <c r="E162" s="36">
        <f t="shared" si="36"/>
        <v>0.18075725510398935</v>
      </c>
      <c r="F162" s="12">
        <v>1231490.0900000001</v>
      </c>
      <c r="G162" s="12"/>
      <c r="H162" s="12"/>
      <c r="I162" s="12"/>
      <c r="J162" s="12">
        <v>341696.87</v>
      </c>
      <c r="K162" s="12"/>
      <c r="L162" s="12"/>
      <c r="M162" s="12">
        <v>2569230</v>
      </c>
      <c r="N162" s="12"/>
      <c r="O162" s="12">
        <v>2248806</v>
      </c>
      <c r="P162" s="13">
        <v>2248145</v>
      </c>
      <c r="Q162" s="11"/>
      <c r="R162" s="12"/>
      <c r="S162" s="13"/>
      <c r="T162" s="13"/>
      <c r="U162" s="13"/>
      <c r="V162" s="44">
        <f t="shared" si="26"/>
        <v>3821331.96</v>
      </c>
      <c r="W162" s="46">
        <f t="shared" si="27"/>
        <v>4818036</v>
      </c>
      <c r="X162" s="49"/>
      <c r="Y162" s="14">
        <v>1829848</v>
      </c>
      <c r="Z162" s="42">
        <f t="shared" si="29"/>
        <v>10469215.960000001</v>
      </c>
      <c r="AA162" s="42">
        <f t="shared" si="37"/>
        <v>41973163.960000001</v>
      </c>
      <c r="AB162" s="66">
        <f t="shared" si="30"/>
        <v>0.15676196603459036</v>
      </c>
      <c r="AC162" s="65">
        <f t="shared" si="38"/>
        <v>20.555762978053451</v>
      </c>
      <c r="AD162" s="58">
        <f t="shared" si="31"/>
        <v>14.169630920919769</v>
      </c>
      <c r="AE162" s="69">
        <f t="shared" si="32"/>
        <v>25.917247460419201</v>
      </c>
      <c r="AF162" s="70">
        <f t="shared" si="33"/>
        <v>0</v>
      </c>
      <c r="AG162" s="65">
        <f t="shared" si="34"/>
        <v>33.231441214923294</v>
      </c>
      <c r="AH162" s="67">
        <f t="shared" si="35"/>
        <v>5</v>
      </c>
      <c r="AI162" s="103">
        <v>21414</v>
      </c>
      <c r="AJ162" s="67">
        <v>1</v>
      </c>
    </row>
    <row r="163" spans="1:36" x14ac:dyDescent="0.2">
      <c r="A163" s="85" t="s">
        <v>162</v>
      </c>
      <c r="B163" s="20">
        <v>699652952</v>
      </c>
      <c r="C163" s="29">
        <v>187503525</v>
      </c>
      <c r="D163" s="28">
        <f t="shared" si="28"/>
        <v>887156477</v>
      </c>
      <c r="E163" s="36">
        <f t="shared" si="36"/>
        <v>5.0901547206161419</v>
      </c>
      <c r="F163" s="8">
        <v>46514979.600000001</v>
      </c>
      <c r="G163" s="8"/>
      <c r="H163" s="8"/>
      <c r="I163" s="8"/>
      <c r="J163" s="8">
        <v>12884555.74</v>
      </c>
      <c r="K163" s="8"/>
      <c r="L163" s="8"/>
      <c r="M163" s="8">
        <v>93001963</v>
      </c>
      <c r="N163" s="8"/>
      <c r="O163" s="8">
        <f>SUM(O164:O172)</f>
        <v>29961637</v>
      </c>
      <c r="P163" s="9">
        <f>SUM(P164:P172)</f>
        <v>84610797</v>
      </c>
      <c r="Q163" s="7"/>
      <c r="R163" s="8"/>
      <c r="S163" s="9">
        <v>1592000</v>
      </c>
      <c r="T163" s="9">
        <f>SUM(T164+T165+T171)</f>
        <v>18255453</v>
      </c>
      <c r="U163" s="9"/>
      <c r="V163" s="43">
        <f t="shared" si="26"/>
        <v>144010332.34</v>
      </c>
      <c r="W163" s="45">
        <f t="shared" si="27"/>
        <v>142811053</v>
      </c>
      <c r="X163" s="48"/>
      <c r="Y163" s="14">
        <v>26276613</v>
      </c>
      <c r="Z163" s="42">
        <f t="shared" si="29"/>
        <v>313097998.34000003</v>
      </c>
      <c r="AA163" s="42">
        <f t="shared" si="37"/>
        <v>1200254475.3400002</v>
      </c>
      <c r="AB163" s="66">
        <f t="shared" si="30"/>
        <v>4.4827273796996403</v>
      </c>
      <c r="AC163" s="65">
        <f t="shared" si="38"/>
        <v>20.583109372773716</v>
      </c>
      <c r="AD163" s="58">
        <f t="shared" si="31"/>
        <v>14.013930138113404</v>
      </c>
      <c r="AE163" s="69">
        <f t="shared" si="32"/>
        <v>20.411698770335494</v>
      </c>
      <c r="AF163" s="70">
        <f t="shared" si="33"/>
        <v>0</v>
      </c>
      <c r="AG163" s="65">
        <f t="shared" si="34"/>
        <v>35.292308229408334</v>
      </c>
      <c r="AH163" s="67">
        <f t="shared" si="35"/>
        <v>7</v>
      </c>
      <c r="AI163" s="100"/>
      <c r="AJ163" s="67"/>
    </row>
    <row r="164" spans="1:36" x14ac:dyDescent="0.2">
      <c r="A164" s="71" t="s">
        <v>91</v>
      </c>
      <c r="B164" s="19">
        <v>46416244</v>
      </c>
      <c r="C164" s="29">
        <v>14101936</v>
      </c>
      <c r="D164" s="28">
        <f t="shared" si="28"/>
        <v>60518180</v>
      </c>
      <c r="E164" s="36">
        <f t="shared" si="36"/>
        <v>0.34722949963887528</v>
      </c>
      <c r="F164" s="12">
        <v>3084039.29</v>
      </c>
      <c r="G164" s="12"/>
      <c r="H164" s="12"/>
      <c r="I164" s="12"/>
      <c r="J164" s="12">
        <v>854784.76</v>
      </c>
      <c r="K164" s="12"/>
      <c r="L164" s="12"/>
      <c r="M164" s="12">
        <v>5298765</v>
      </c>
      <c r="N164" s="12"/>
      <c r="O164" s="12">
        <v>550773</v>
      </c>
      <c r="P164" s="13">
        <v>5613234</v>
      </c>
      <c r="Q164" s="11"/>
      <c r="R164" s="12"/>
      <c r="S164" s="13">
        <v>180000</v>
      </c>
      <c r="T164" s="13">
        <v>4553487</v>
      </c>
      <c r="U164" s="13"/>
      <c r="V164" s="44">
        <f t="shared" si="26"/>
        <v>9552058.0500000007</v>
      </c>
      <c r="W164" s="46">
        <f t="shared" si="27"/>
        <v>10583025</v>
      </c>
      <c r="X164" s="49"/>
      <c r="Y164" s="14">
        <v>1976236</v>
      </c>
      <c r="Z164" s="42">
        <f t="shared" si="29"/>
        <v>22111319.050000001</v>
      </c>
      <c r="AA164" s="42">
        <f t="shared" si="37"/>
        <v>82629499.049999997</v>
      </c>
      <c r="AB164" s="66">
        <f t="shared" si="30"/>
        <v>0.30860582099256439</v>
      </c>
      <c r="AC164" s="65">
        <f t="shared" si="38"/>
        <v>20.579127535610166</v>
      </c>
      <c r="AD164" s="58">
        <f t="shared" si="31"/>
        <v>14.013933973321111</v>
      </c>
      <c r="AE164" s="69">
        <f t="shared" si="32"/>
        <v>22.800261477425877</v>
      </c>
      <c r="AF164" s="70">
        <f t="shared" si="33"/>
        <v>0</v>
      </c>
      <c r="AG164" s="65">
        <f t="shared" si="34"/>
        <v>36.536655679334707</v>
      </c>
      <c r="AH164" s="67">
        <f t="shared" si="35"/>
        <v>7</v>
      </c>
      <c r="AI164" s="103">
        <v>50203</v>
      </c>
      <c r="AJ164" s="67">
        <v>1</v>
      </c>
    </row>
    <row r="165" spans="1:36" x14ac:dyDescent="0.2">
      <c r="A165" s="71" t="s">
        <v>163</v>
      </c>
      <c r="B165" s="19">
        <v>46205693</v>
      </c>
      <c r="C165" s="29">
        <v>13579642</v>
      </c>
      <c r="D165" s="28">
        <f t="shared" si="28"/>
        <v>59785335</v>
      </c>
      <c r="E165" s="36">
        <f t="shared" si="36"/>
        <v>0.34302472344331142</v>
      </c>
      <c r="F165" s="12">
        <v>3070434.54</v>
      </c>
      <c r="G165" s="12"/>
      <c r="H165" s="12"/>
      <c r="I165" s="12"/>
      <c r="J165" s="12">
        <v>850907.33</v>
      </c>
      <c r="K165" s="12"/>
      <c r="L165" s="12"/>
      <c r="M165" s="12">
        <v>5217614</v>
      </c>
      <c r="N165" s="12"/>
      <c r="O165" s="12">
        <v>315972</v>
      </c>
      <c r="P165" s="13">
        <v>5587771</v>
      </c>
      <c r="Q165" s="11"/>
      <c r="R165" s="12"/>
      <c r="S165" s="13"/>
      <c r="T165" s="13">
        <v>885714</v>
      </c>
      <c r="U165" s="13"/>
      <c r="V165" s="44">
        <f t="shared" si="26"/>
        <v>9509112.870000001</v>
      </c>
      <c r="W165" s="46">
        <f t="shared" si="27"/>
        <v>6419300</v>
      </c>
      <c r="X165" s="49"/>
      <c r="Y165" s="14">
        <v>1903042</v>
      </c>
      <c r="Z165" s="42">
        <f t="shared" si="29"/>
        <v>17831454.870000001</v>
      </c>
      <c r="AA165" s="42">
        <f t="shared" si="37"/>
        <v>77616789.870000005</v>
      </c>
      <c r="AB165" s="66">
        <f t="shared" si="30"/>
        <v>0.28988428389411502</v>
      </c>
      <c r="AC165" s="65">
        <f t="shared" si="38"/>
        <v>20.579959421883363</v>
      </c>
      <c r="AD165" s="58">
        <f t="shared" si="31"/>
        <v>14.013933504285312</v>
      </c>
      <c r="AE165" s="69">
        <f t="shared" si="32"/>
        <v>13.892876793342326</v>
      </c>
      <c r="AF165" s="70">
        <f t="shared" si="33"/>
        <v>0</v>
      </c>
      <c r="AG165" s="65">
        <f t="shared" si="34"/>
        <v>29.825800708484785</v>
      </c>
      <c r="AH165" s="67">
        <f t="shared" si="35"/>
        <v>6</v>
      </c>
      <c r="AI165" s="103">
        <v>54468</v>
      </c>
      <c r="AJ165" s="67">
        <v>1</v>
      </c>
    </row>
    <row r="166" spans="1:36" x14ac:dyDescent="0.2">
      <c r="A166" s="71" t="s">
        <v>164</v>
      </c>
      <c r="B166" s="19">
        <v>239042693</v>
      </c>
      <c r="C166" s="29">
        <v>62152979</v>
      </c>
      <c r="D166" s="28">
        <f t="shared" si="28"/>
        <v>301195672</v>
      </c>
      <c r="E166" s="36">
        <f t="shared" si="36"/>
        <v>1.7281422290286126</v>
      </c>
      <c r="F166" s="12">
        <v>15902419.279999999</v>
      </c>
      <c r="G166" s="12"/>
      <c r="H166" s="12"/>
      <c r="I166" s="12"/>
      <c r="J166" s="12">
        <v>4402123.78</v>
      </c>
      <c r="K166" s="12"/>
      <c r="L166" s="12"/>
      <c r="M166" s="12">
        <v>33234604</v>
      </c>
      <c r="N166" s="12"/>
      <c r="O166" s="12">
        <v>11325333</v>
      </c>
      <c r="P166" s="13">
        <v>28908036</v>
      </c>
      <c r="Q166" s="11"/>
      <c r="R166" s="12"/>
      <c r="S166" s="13">
        <v>1412000</v>
      </c>
      <c r="T166" s="13"/>
      <c r="U166" s="13"/>
      <c r="V166" s="44">
        <f t="shared" si="26"/>
        <v>49212579.060000002</v>
      </c>
      <c r="W166" s="46">
        <f t="shared" si="27"/>
        <v>45971937</v>
      </c>
      <c r="X166" s="49"/>
      <c r="Y166" s="14">
        <v>8710075</v>
      </c>
      <c r="Z166" s="42">
        <f t="shared" si="29"/>
        <v>103894591.06</v>
      </c>
      <c r="AA166" s="42">
        <f t="shared" si="37"/>
        <v>405090263.06</v>
      </c>
      <c r="AB166" s="66">
        <f t="shared" si="30"/>
        <v>1.5129368402932992</v>
      </c>
      <c r="AC166" s="65">
        <f t="shared" si="38"/>
        <v>20.587359706493938</v>
      </c>
      <c r="AD166" s="58">
        <f t="shared" si="31"/>
        <v>14.013930048308707</v>
      </c>
      <c r="AE166" s="69">
        <f t="shared" si="32"/>
        <v>19.231684693244315</v>
      </c>
      <c r="AF166" s="70">
        <f t="shared" si="33"/>
        <v>0</v>
      </c>
      <c r="AG166" s="65">
        <f t="shared" si="34"/>
        <v>34.494051780398763</v>
      </c>
      <c r="AH166" s="67">
        <f t="shared" si="35"/>
        <v>6</v>
      </c>
      <c r="AI166" s="103">
        <v>1091712</v>
      </c>
      <c r="AJ166" s="67">
        <v>1</v>
      </c>
    </row>
    <row r="167" spans="1:36" x14ac:dyDescent="0.2">
      <c r="A167" s="71" t="s">
        <v>165</v>
      </c>
      <c r="B167" s="19">
        <v>56124165</v>
      </c>
      <c r="C167" s="29">
        <v>15146524</v>
      </c>
      <c r="D167" s="28">
        <f t="shared" si="28"/>
        <v>71270689</v>
      </c>
      <c r="E167" s="36">
        <f t="shared" si="36"/>
        <v>0.40892316458274014</v>
      </c>
      <c r="F167" s="12">
        <v>3724438.14</v>
      </c>
      <c r="G167" s="12"/>
      <c r="H167" s="12"/>
      <c r="I167" s="12"/>
      <c r="J167" s="12">
        <v>1033562.33</v>
      </c>
      <c r="K167" s="12"/>
      <c r="L167" s="12"/>
      <c r="M167" s="12">
        <v>6511081</v>
      </c>
      <c r="N167" s="12"/>
      <c r="O167" s="12">
        <v>7173327</v>
      </c>
      <c r="P167" s="13">
        <v>6787237</v>
      </c>
      <c r="Q167" s="11"/>
      <c r="R167" s="12"/>
      <c r="S167" s="13"/>
      <c r="T167" s="13"/>
      <c r="U167" s="13"/>
      <c r="V167" s="44">
        <f t="shared" si="26"/>
        <v>11545237.469999999</v>
      </c>
      <c r="W167" s="46">
        <f t="shared" si="27"/>
        <v>13684408</v>
      </c>
      <c r="X167" s="49"/>
      <c r="Y167" s="14">
        <v>2122623</v>
      </c>
      <c r="Z167" s="42">
        <f t="shared" si="29"/>
        <v>27352268.469999999</v>
      </c>
      <c r="AA167" s="42">
        <f t="shared" si="37"/>
        <v>98622957.469999999</v>
      </c>
      <c r="AB167" s="66">
        <f t="shared" si="30"/>
        <v>0.3683384155618224</v>
      </c>
      <c r="AC167" s="65">
        <f t="shared" si="38"/>
        <v>20.570885054592793</v>
      </c>
      <c r="AD167" s="58">
        <f t="shared" si="31"/>
        <v>14.013928212175941</v>
      </c>
      <c r="AE167" s="69">
        <f t="shared" si="32"/>
        <v>24.382381457256425</v>
      </c>
      <c r="AF167" s="70">
        <f t="shared" si="33"/>
        <v>0</v>
      </c>
      <c r="AG167" s="65">
        <f t="shared" si="34"/>
        <v>38.378004834497951</v>
      </c>
      <c r="AH167" s="67">
        <f t="shared" si="35"/>
        <v>5</v>
      </c>
      <c r="AI167" s="103">
        <v>106904</v>
      </c>
      <c r="AJ167" s="67">
        <v>1</v>
      </c>
    </row>
    <row r="168" spans="1:36" x14ac:dyDescent="0.2">
      <c r="A168" s="71" t="s">
        <v>166</v>
      </c>
      <c r="B168" s="19">
        <v>63926944</v>
      </c>
      <c r="C168" s="29">
        <v>16713406</v>
      </c>
      <c r="D168" s="28">
        <f t="shared" si="28"/>
        <v>80640350</v>
      </c>
      <c r="E168" s="36">
        <f t="shared" si="36"/>
        <v>0.46268259192863659</v>
      </c>
      <c r="F168" s="12">
        <v>4252432.28</v>
      </c>
      <c r="G168" s="12"/>
      <c r="H168" s="12"/>
      <c r="I168" s="12"/>
      <c r="J168" s="12">
        <v>1177255.49</v>
      </c>
      <c r="K168" s="12"/>
      <c r="L168" s="12"/>
      <c r="M168" s="12">
        <v>6626100</v>
      </c>
      <c r="N168" s="12"/>
      <c r="O168" s="12">
        <v>4062579</v>
      </c>
      <c r="P168" s="13">
        <v>7730847</v>
      </c>
      <c r="Q168" s="11"/>
      <c r="R168" s="12"/>
      <c r="S168" s="13"/>
      <c r="T168" s="13"/>
      <c r="U168" s="13"/>
      <c r="V168" s="44">
        <f t="shared" si="26"/>
        <v>13160534.77</v>
      </c>
      <c r="W168" s="46">
        <f t="shared" si="27"/>
        <v>10688679</v>
      </c>
      <c r="X168" s="49"/>
      <c r="Y168" s="14">
        <v>2342205</v>
      </c>
      <c r="Z168" s="42">
        <f t="shared" si="29"/>
        <v>26191418.77</v>
      </c>
      <c r="AA168" s="42">
        <f t="shared" si="37"/>
        <v>106831768.77</v>
      </c>
      <c r="AB168" s="66">
        <f t="shared" si="30"/>
        <v>0.39899680003389354</v>
      </c>
      <c r="AC168" s="65">
        <f t="shared" si="38"/>
        <v>20.58683545079208</v>
      </c>
      <c r="AD168" s="58">
        <f t="shared" si="31"/>
        <v>14.013929895558091</v>
      </c>
      <c r="AE168" s="69">
        <f t="shared" si="32"/>
        <v>16.720146985283701</v>
      </c>
      <c r="AF168" s="70">
        <f t="shared" si="33"/>
        <v>0</v>
      </c>
      <c r="AG168" s="65">
        <f t="shared" si="34"/>
        <v>32.479296989658401</v>
      </c>
      <c r="AH168" s="67">
        <f t="shared" si="35"/>
        <v>5</v>
      </c>
      <c r="AI168" s="103">
        <v>129329</v>
      </c>
      <c r="AJ168" s="67">
        <v>1</v>
      </c>
    </row>
    <row r="169" spans="1:36" x14ac:dyDescent="0.2">
      <c r="A169" s="71" t="s">
        <v>167</v>
      </c>
      <c r="B169" s="19">
        <v>65925245</v>
      </c>
      <c r="C169" s="29">
        <v>16713406</v>
      </c>
      <c r="D169" s="28">
        <f t="shared" si="28"/>
        <v>82638651</v>
      </c>
      <c r="E169" s="36">
        <f t="shared" si="36"/>
        <v>0.47414805662631693</v>
      </c>
      <c r="F169" s="12">
        <v>4380863.3600000003</v>
      </c>
      <c r="G169" s="12"/>
      <c r="H169" s="12"/>
      <c r="I169" s="12"/>
      <c r="J169" s="12">
        <v>1214055.47</v>
      </c>
      <c r="K169" s="12"/>
      <c r="L169" s="12"/>
      <c r="M169" s="12">
        <v>7543917</v>
      </c>
      <c r="N169" s="12"/>
      <c r="O169" s="12">
        <v>3698187</v>
      </c>
      <c r="P169" s="13">
        <v>7972506</v>
      </c>
      <c r="Q169" s="11"/>
      <c r="R169" s="12"/>
      <c r="S169" s="13"/>
      <c r="T169" s="13"/>
      <c r="U169" s="13"/>
      <c r="V169" s="44">
        <f t="shared" si="26"/>
        <v>13567424.83</v>
      </c>
      <c r="W169" s="46">
        <f t="shared" si="27"/>
        <v>11242104</v>
      </c>
      <c r="X169" s="49"/>
      <c r="Y169" s="14">
        <v>2342205</v>
      </c>
      <c r="Z169" s="42">
        <f t="shared" si="29"/>
        <v>27151733.829999998</v>
      </c>
      <c r="AA169" s="42">
        <f t="shared" si="37"/>
        <v>109790384.83</v>
      </c>
      <c r="AB169" s="66">
        <f t="shared" si="30"/>
        <v>0.41004668111384052</v>
      </c>
      <c r="AC169" s="65">
        <f t="shared" si="38"/>
        <v>20.580014272226066</v>
      </c>
      <c r="AD169" s="58">
        <f t="shared" si="31"/>
        <v>14.013929895558091</v>
      </c>
      <c r="AE169" s="69">
        <f t="shared" si="32"/>
        <v>17.052805795412667</v>
      </c>
      <c r="AF169" s="70">
        <f t="shared" si="33"/>
        <v>0</v>
      </c>
      <c r="AG169" s="65">
        <f t="shared" si="34"/>
        <v>32.855974173634564</v>
      </c>
      <c r="AH169" s="67">
        <f t="shared" si="35"/>
        <v>5</v>
      </c>
      <c r="AI169" s="103">
        <v>186963</v>
      </c>
      <c r="AJ169" s="67">
        <v>1</v>
      </c>
    </row>
    <row r="170" spans="1:36" x14ac:dyDescent="0.2">
      <c r="A170" s="71" t="s">
        <v>168</v>
      </c>
      <c r="B170" s="19">
        <v>43707556</v>
      </c>
      <c r="C170" s="29">
        <v>12012761</v>
      </c>
      <c r="D170" s="28">
        <f t="shared" si="28"/>
        <v>55720317</v>
      </c>
      <c r="E170" s="36">
        <f t="shared" si="36"/>
        <v>0.3197012499653743</v>
      </c>
      <c r="F170" s="12">
        <v>2902757.95</v>
      </c>
      <c r="G170" s="12"/>
      <c r="H170" s="12"/>
      <c r="I170" s="12"/>
      <c r="J170" s="12">
        <v>804902.54</v>
      </c>
      <c r="K170" s="12"/>
      <c r="L170" s="12"/>
      <c r="M170" s="12">
        <v>4893560</v>
      </c>
      <c r="N170" s="12"/>
      <c r="O170" s="12">
        <v>1541838</v>
      </c>
      <c r="P170" s="13">
        <v>5285665</v>
      </c>
      <c r="Q170" s="11"/>
      <c r="R170" s="12"/>
      <c r="S170" s="13"/>
      <c r="T170" s="13"/>
      <c r="U170" s="13"/>
      <c r="V170" s="44">
        <f t="shared" si="26"/>
        <v>8993325.4900000002</v>
      </c>
      <c r="W170" s="46">
        <f t="shared" si="27"/>
        <v>6435398</v>
      </c>
      <c r="X170" s="49"/>
      <c r="Y170" s="14">
        <v>1683460</v>
      </c>
      <c r="Z170" s="42">
        <f t="shared" si="29"/>
        <v>17112183.490000002</v>
      </c>
      <c r="AA170" s="42">
        <f t="shared" si="37"/>
        <v>72832500.49000001</v>
      </c>
      <c r="AB170" s="66">
        <f t="shared" si="30"/>
        <v>0.27201585229334391</v>
      </c>
      <c r="AC170" s="65">
        <f t="shared" si="38"/>
        <v>20.57613445601946</v>
      </c>
      <c r="AD170" s="58">
        <f t="shared" si="31"/>
        <v>14.01393068587646</v>
      </c>
      <c r="AE170" s="69">
        <f t="shared" si="32"/>
        <v>14.723765382809326</v>
      </c>
      <c r="AF170" s="70">
        <f t="shared" si="33"/>
        <v>0</v>
      </c>
      <c r="AG170" s="65">
        <f t="shared" si="34"/>
        <v>30.710850927140278</v>
      </c>
      <c r="AH170" s="67">
        <f t="shared" si="35"/>
        <v>5</v>
      </c>
      <c r="AI170" s="103">
        <v>37267</v>
      </c>
      <c r="AJ170" s="67">
        <v>1</v>
      </c>
    </row>
    <row r="171" spans="1:36" x14ac:dyDescent="0.2">
      <c r="A171" s="71" t="s">
        <v>169</v>
      </c>
      <c r="B171" s="19">
        <v>84602414</v>
      </c>
      <c r="C171" s="29">
        <v>20891758</v>
      </c>
      <c r="D171" s="28">
        <f t="shared" si="28"/>
        <v>105494172</v>
      </c>
      <c r="E171" s="36">
        <f t="shared" si="36"/>
        <v>0.6052840412315349</v>
      </c>
      <c r="F171" s="12">
        <v>5627398.75</v>
      </c>
      <c r="G171" s="12"/>
      <c r="H171" s="12"/>
      <c r="I171" s="12"/>
      <c r="J171" s="12">
        <v>1558007.47</v>
      </c>
      <c r="K171" s="12"/>
      <c r="L171" s="12"/>
      <c r="M171" s="12">
        <v>15342904</v>
      </c>
      <c r="N171" s="12"/>
      <c r="O171" s="12">
        <v>742855</v>
      </c>
      <c r="P171" s="13">
        <v>10231183</v>
      </c>
      <c r="Q171" s="11"/>
      <c r="R171" s="12"/>
      <c r="S171" s="13"/>
      <c r="T171" s="13">
        <v>12816252</v>
      </c>
      <c r="U171" s="13"/>
      <c r="V171" s="44">
        <f t="shared" si="26"/>
        <v>17416589.219999999</v>
      </c>
      <c r="W171" s="46">
        <f t="shared" si="27"/>
        <v>28902011</v>
      </c>
      <c r="X171" s="49"/>
      <c r="Y171" s="14">
        <v>2927756</v>
      </c>
      <c r="Z171" s="42">
        <f t="shared" si="29"/>
        <v>49246356.219999999</v>
      </c>
      <c r="AA171" s="42">
        <f t="shared" si="37"/>
        <v>154740528.22</v>
      </c>
      <c r="AB171" s="66">
        <f t="shared" si="30"/>
        <v>0.57792711200221392</v>
      </c>
      <c r="AC171" s="65">
        <f t="shared" si="38"/>
        <v>20.586397475608674</v>
      </c>
      <c r="AD171" s="58">
        <f t="shared" si="31"/>
        <v>14.013928363520197</v>
      </c>
      <c r="AE171" s="69">
        <f t="shared" si="32"/>
        <v>34.162158777171534</v>
      </c>
      <c r="AF171" s="70">
        <f t="shared" si="33"/>
        <v>0</v>
      </c>
      <c r="AG171" s="65">
        <f t="shared" si="34"/>
        <v>46.681589405716174</v>
      </c>
      <c r="AH171" s="67">
        <f t="shared" si="35"/>
        <v>6</v>
      </c>
      <c r="AI171" s="103">
        <v>194188</v>
      </c>
      <c r="AJ171" s="67">
        <v>1</v>
      </c>
    </row>
    <row r="172" spans="1:36" x14ac:dyDescent="0.2">
      <c r="A172" s="71" t="s">
        <v>75</v>
      </c>
      <c r="B172" s="19">
        <v>53701998</v>
      </c>
      <c r="C172" s="29">
        <v>16191112</v>
      </c>
      <c r="D172" s="28">
        <f t="shared" si="28"/>
        <v>69893110</v>
      </c>
      <c r="E172" s="36">
        <f t="shared" si="36"/>
        <v>0.40101915843313324</v>
      </c>
      <c r="F172" s="12">
        <v>3570196.01</v>
      </c>
      <c r="G172" s="12"/>
      <c r="H172" s="12"/>
      <c r="I172" s="12"/>
      <c r="J172" s="12">
        <v>988956.57</v>
      </c>
      <c r="K172" s="12"/>
      <c r="L172" s="12"/>
      <c r="M172" s="12">
        <v>8333418</v>
      </c>
      <c r="N172" s="12"/>
      <c r="O172" s="12">
        <v>550773</v>
      </c>
      <c r="P172" s="13">
        <v>6494318</v>
      </c>
      <c r="Q172" s="11"/>
      <c r="R172" s="12"/>
      <c r="S172" s="13"/>
      <c r="T172" s="13"/>
      <c r="U172" s="13"/>
      <c r="V172" s="44">
        <f t="shared" si="26"/>
        <v>11053470.58</v>
      </c>
      <c r="W172" s="46">
        <f t="shared" si="27"/>
        <v>8884191</v>
      </c>
      <c r="X172" s="49"/>
      <c r="Y172" s="14">
        <v>2269011</v>
      </c>
      <c r="Z172" s="42">
        <f t="shared" si="29"/>
        <v>22206672.579999998</v>
      </c>
      <c r="AA172" s="42">
        <f t="shared" si="37"/>
        <v>92099782.579999998</v>
      </c>
      <c r="AB172" s="66">
        <f t="shared" si="30"/>
        <v>0.34397556977973209</v>
      </c>
      <c r="AC172" s="65">
        <f t="shared" si="38"/>
        <v>20.582978272056099</v>
      </c>
      <c r="AD172" s="58">
        <f t="shared" si="31"/>
        <v>14.01392937063248</v>
      </c>
      <c r="AE172" s="69">
        <f t="shared" si="32"/>
        <v>16.543501789263036</v>
      </c>
      <c r="AF172" s="70">
        <f t="shared" si="33"/>
        <v>0</v>
      </c>
      <c r="AG172" s="65">
        <f t="shared" si="34"/>
        <v>31.772334325944286</v>
      </c>
      <c r="AH172" s="67">
        <f t="shared" si="35"/>
        <v>5</v>
      </c>
      <c r="AI172" s="103">
        <v>64718</v>
      </c>
      <c r="AJ172" s="67">
        <v>1</v>
      </c>
    </row>
    <row r="173" spans="1:36" x14ac:dyDescent="0.2">
      <c r="A173" s="85" t="s">
        <v>170</v>
      </c>
      <c r="B173" s="20">
        <v>412971496</v>
      </c>
      <c r="C173" s="29">
        <v>283929428</v>
      </c>
      <c r="D173" s="28">
        <f t="shared" si="28"/>
        <v>696900924</v>
      </c>
      <c r="E173" s="36">
        <f t="shared" si="36"/>
        <v>3.9985432334282005</v>
      </c>
      <c r="F173" s="8">
        <v>27406768.48</v>
      </c>
      <c r="G173" s="8"/>
      <c r="H173" s="8"/>
      <c r="I173" s="8"/>
      <c r="J173" s="8">
        <v>7591619.71</v>
      </c>
      <c r="K173" s="8"/>
      <c r="L173" s="8"/>
      <c r="M173" s="8">
        <v>54894587</v>
      </c>
      <c r="N173" s="8"/>
      <c r="O173" s="8">
        <f>SUM(O174:O196)</f>
        <v>34722668.07</v>
      </c>
      <c r="P173" s="9">
        <f>SUM(P174:P196)</f>
        <v>49941679</v>
      </c>
      <c r="Q173" s="7"/>
      <c r="R173" s="8"/>
      <c r="S173" s="9"/>
      <c r="T173" s="9"/>
      <c r="U173" s="9"/>
      <c r="V173" s="43">
        <f t="shared" si="26"/>
        <v>84940067.189999998</v>
      </c>
      <c r="W173" s="45">
        <f t="shared" si="27"/>
        <v>89617255.069999993</v>
      </c>
      <c r="X173" s="48"/>
      <c r="Y173" s="14">
        <v>40476233</v>
      </c>
      <c r="Z173" s="42">
        <f t="shared" si="29"/>
        <v>215033555.25999999</v>
      </c>
      <c r="AA173" s="42">
        <f t="shared" si="37"/>
        <v>911934479.25999999</v>
      </c>
      <c r="AB173" s="66">
        <f t="shared" si="30"/>
        <v>3.4059057830323249</v>
      </c>
      <c r="AC173" s="65">
        <f t="shared" si="38"/>
        <v>20.568021767294077</v>
      </c>
      <c r="AD173" s="58">
        <f t="shared" si="31"/>
        <v>14.255737168603741</v>
      </c>
      <c r="AE173" s="69">
        <f t="shared" si="32"/>
        <v>21.700590945870026</v>
      </c>
      <c r="AF173" s="70">
        <f t="shared" si="33"/>
        <v>0</v>
      </c>
      <c r="AG173" s="65">
        <f t="shared" si="34"/>
        <v>30.855685199235005</v>
      </c>
      <c r="AH173" s="67">
        <f t="shared" si="35"/>
        <v>5</v>
      </c>
      <c r="AI173" s="100"/>
      <c r="AJ173" s="67"/>
    </row>
    <row r="174" spans="1:36" x14ac:dyDescent="0.2">
      <c r="A174" s="71" t="s">
        <v>171</v>
      </c>
      <c r="B174" s="19">
        <v>41284461</v>
      </c>
      <c r="C174" s="29">
        <v>14376174</v>
      </c>
      <c r="D174" s="28">
        <f t="shared" si="28"/>
        <v>55660635</v>
      </c>
      <c r="E174" s="36">
        <f t="shared" si="36"/>
        <v>0.31935881813749306</v>
      </c>
      <c r="F174" s="12">
        <v>2733481.49</v>
      </c>
      <c r="G174" s="12"/>
      <c r="H174" s="12"/>
      <c r="I174" s="12"/>
      <c r="J174" s="12">
        <v>758928.72</v>
      </c>
      <c r="K174" s="12"/>
      <c r="L174" s="12"/>
      <c r="M174" s="12">
        <v>5830915</v>
      </c>
      <c r="N174" s="12"/>
      <c r="O174" s="12">
        <v>1458313</v>
      </c>
      <c r="P174" s="13">
        <v>4992629</v>
      </c>
      <c r="Q174" s="11"/>
      <c r="R174" s="12"/>
      <c r="S174" s="13"/>
      <c r="T174" s="13"/>
      <c r="U174" s="13"/>
      <c r="V174" s="44">
        <f t="shared" si="26"/>
        <v>8485039.2100000009</v>
      </c>
      <c r="W174" s="46">
        <f t="shared" si="27"/>
        <v>7289228</v>
      </c>
      <c r="X174" s="49"/>
      <c r="Y174" s="14">
        <v>2049429</v>
      </c>
      <c r="Z174" s="42">
        <f t="shared" si="29"/>
        <v>17823696.210000001</v>
      </c>
      <c r="AA174" s="42">
        <f t="shared" si="37"/>
        <v>73484331.210000008</v>
      </c>
      <c r="AB174" s="66">
        <f t="shared" si="30"/>
        <v>0.27445031887981142</v>
      </c>
      <c r="AC174" s="65">
        <f t="shared" si="38"/>
        <v>20.55262199014782</v>
      </c>
      <c r="AD174" s="58">
        <f t="shared" si="31"/>
        <v>14.255733131777621</v>
      </c>
      <c r="AE174" s="69">
        <f t="shared" si="32"/>
        <v>17.656105525999237</v>
      </c>
      <c r="AF174" s="70">
        <f t="shared" si="33"/>
        <v>0</v>
      </c>
      <c r="AG174" s="65">
        <f t="shared" si="34"/>
        <v>32.022085644549328</v>
      </c>
      <c r="AH174" s="67">
        <f t="shared" si="35"/>
        <v>5</v>
      </c>
      <c r="AI174" s="103">
        <v>145344</v>
      </c>
      <c r="AJ174" s="67">
        <v>1</v>
      </c>
    </row>
    <row r="175" spans="1:36" x14ac:dyDescent="0.2">
      <c r="A175" s="71" t="s">
        <v>172</v>
      </c>
      <c r="B175" s="19">
        <v>12300750</v>
      </c>
      <c r="C175" s="29">
        <v>11809000</v>
      </c>
      <c r="D175" s="28">
        <f t="shared" si="28"/>
        <v>24109750</v>
      </c>
      <c r="E175" s="36">
        <f t="shared" si="36"/>
        <v>0.13833225699977056</v>
      </c>
      <c r="F175" s="12">
        <v>816065.78</v>
      </c>
      <c r="G175" s="12"/>
      <c r="H175" s="12"/>
      <c r="I175" s="12"/>
      <c r="J175" s="12">
        <v>226123.63</v>
      </c>
      <c r="K175" s="12"/>
      <c r="L175" s="12"/>
      <c r="M175" s="12">
        <v>1658023</v>
      </c>
      <c r="N175" s="12"/>
      <c r="O175" s="12">
        <v>470377</v>
      </c>
      <c r="P175" s="13">
        <v>1487558</v>
      </c>
      <c r="Q175" s="11"/>
      <c r="R175" s="12"/>
      <c r="S175" s="13"/>
      <c r="T175" s="13"/>
      <c r="U175" s="13"/>
      <c r="V175" s="44">
        <f t="shared" si="26"/>
        <v>2529747.41</v>
      </c>
      <c r="W175" s="46">
        <f t="shared" si="27"/>
        <v>2128400</v>
      </c>
      <c r="X175" s="49"/>
      <c r="Y175" s="14">
        <v>1683460</v>
      </c>
      <c r="Z175" s="42">
        <f t="shared" si="29"/>
        <v>6341607.4100000001</v>
      </c>
      <c r="AA175" s="42">
        <f t="shared" si="37"/>
        <v>30451357.41</v>
      </c>
      <c r="AB175" s="66">
        <f t="shared" si="30"/>
        <v>0.11373016007472769</v>
      </c>
      <c r="AC175" s="65">
        <f t="shared" si="38"/>
        <v>20.565798101741763</v>
      </c>
      <c r="AD175" s="58">
        <f t="shared" si="31"/>
        <v>14.255737149631637</v>
      </c>
      <c r="AE175" s="69">
        <f t="shared" si="32"/>
        <v>17.303009979066317</v>
      </c>
      <c r="AF175" s="70">
        <f t="shared" si="33"/>
        <v>0</v>
      </c>
      <c r="AG175" s="65">
        <f t="shared" si="34"/>
        <v>26.303082404421446</v>
      </c>
      <c r="AH175" s="67">
        <f t="shared" si="35"/>
        <v>5</v>
      </c>
      <c r="AI175" s="103">
        <v>15244</v>
      </c>
      <c r="AJ175" s="67">
        <v>1</v>
      </c>
    </row>
    <row r="176" spans="1:36" x14ac:dyDescent="0.2">
      <c r="A176" s="71" t="s">
        <v>173</v>
      </c>
      <c r="B176" s="19">
        <v>14815466</v>
      </c>
      <c r="C176" s="29">
        <v>12835869</v>
      </c>
      <c r="D176" s="28">
        <f t="shared" si="28"/>
        <v>27651335</v>
      </c>
      <c r="E176" s="36">
        <f t="shared" si="36"/>
        <v>0.15865247792311205</v>
      </c>
      <c r="F176" s="12">
        <v>986785.07</v>
      </c>
      <c r="G176" s="12"/>
      <c r="H176" s="12"/>
      <c r="I176" s="12"/>
      <c r="J176" s="12">
        <v>272351.44</v>
      </c>
      <c r="K176" s="12"/>
      <c r="L176" s="12"/>
      <c r="M176" s="12">
        <v>2083260</v>
      </c>
      <c r="N176" s="12"/>
      <c r="O176" s="12">
        <v>1045820</v>
      </c>
      <c r="P176" s="13">
        <v>1791672</v>
      </c>
      <c r="Q176" s="11"/>
      <c r="R176" s="12"/>
      <c r="S176" s="13"/>
      <c r="T176" s="13"/>
      <c r="U176" s="13"/>
      <c r="V176" s="44">
        <f t="shared" si="26"/>
        <v>3050808.51</v>
      </c>
      <c r="W176" s="46">
        <f t="shared" si="27"/>
        <v>3129080</v>
      </c>
      <c r="X176" s="49"/>
      <c r="Y176" s="14">
        <v>1829848</v>
      </c>
      <c r="Z176" s="42">
        <f t="shared" si="29"/>
        <v>8009736.5099999998</v>
      </c>
      <c r="AA176" s="42">
        <f t="shared" si="37"/>
        <v>35661071.509999998</v>
      </c>
      <c r="AB176" s="66">
        <f t="shared" si="30"/>
        <v>0.13318747393299243</v>
      </c>
      <c r="AC176" s="65">
        <f t="shared" si="38"/>
        <v>20.592052318840324</v>
      </c>
      <c r="AD176" s="58">
        <f t="shared" si="31"/>
        <v>14.255739132270669</v>
      </c>
      <c r="AE176" s="69">
        <f t="shared" si="32"/>
        <v>21.120361654503476</v>
      </c>
      <c r="AF176" s="70">
        <f t="shared" si="33"/>
        <v>0</v>
      </c>
      <c r="AG176" s="65">
        <f t="shared" si="34"/>
        <v>28.966907058917769</v>
      </c>
      <c r="AH176" s="67">
        <f t="shared" si="35"/>
        <v>5</v>
      </c>
      <c r="AI176" s="103">
        <v>25702</v>
      </c>
      <c r="AJ176" s="67">
        <v>1</v>
      </c>
    </row>
    <row r="177" spans="1:36" x14ac:dyDescent="0.2">
      <c r="A177" s="71" t="s">
        <v>174</v>
      </c>
      <c r="B177" s="19">
        <v>10523946</v>
      </c>
      <c r="C177" s="29">
        <v>12835869</v>
      </c>
      <c r="D177" s="28">
        <f t="shared" si="28"/>
        <v>23359815</v>
      </c>
      <c r="E177" s="36">
        <f t="shared" si="36"/>
        <v>0.13402942511005278</v>
      </c>
      <c r="F177" s="12">
        <v>699177.59</v>
      </c>
      <c r="G177" s="12"/>
      <c r="H177" s="12"/>
      <c r="I177" s="12"/>
      <c r="J177" s="12">
        <v>193460.8</v>
      </c>
      <c r="K177" s="12"/>
      <c r="L177" s="12"/>
      <c r="M177" s="12">
        <v>1451760</v>
      </c>
      <c r="N177" s="12"/>
      <c r="O177" s="12">
        <v>351751</v>
      </c>
      <c r="P177" s="13">
        <v>1272687</v>
      </c>
      <c r="Q177" s="11"/>
      <c r="R177" s="12"/>
      <c r="S177" s="13"/>
      <c r="T177" s="13"/>
      <c r="U177" s="13"/>
      <c r="V177" s="44">
        <f t="shared" si="26"/>
        <v>2165325.3899999997</v>
      </c>
      <c r="W177" s="46">
        <f t="shared" si="27"/>
        <v>1803511</v>
      </c>
      <c r="X177" s="49"/>
      <c r="Y177" s="14">
        <v>1829848</v>
      </c>
      <c r="Z177" s="42">
        <f t="shared" si="29"/>
        <v>5798684.3899999997</v>
      </c>
      <c r="AA177" s="42">
        <f t="shared" si="37"/>
        <v>29158499.390000001</v>
      </c>
      <c r="AB177" s="66">
        <f t="shared" si="30"/>
        <v>0.10890157566751144</v>
      </c>
      <c r="AC177" s="65">
        <f t="shared" si="38"/>
        <v>20.575223305022657</v>
      </c>
      <c r="AD177" s="58">
        <f t="shared" si="31"/>
        <v>14.255739132270669</v>
      </c>
      <c r="AE177" s="69">
        <f t="shared" si="32"/>
        <v>17.13721260067279</v>
      </c>
      <c r="AF177" s="70">
        <f t="shared" si="33"/>
        <v>0</v>
      </c>
      <c r="AG177" s="65">
        <f t="shared" si="34"/>
        <v>24.8233318200508</v>
      </c>
      <c r="AH177" s="67">
        <f t="shared" si="35"/>
        <v>5</v>
      </c>
      <c r="AI177" s="103">
        <v>4498</v>
      </c>
      <c r="AJ177" s="67">
        <v>0</v>
      </c>
    </row>
    <row r="178" spans="1:36" x14ac:dyDescent="0.2">
      <c r="A178" s="71" t="s">
        <v>175</v>
      </c>
      <c r="B178" s="19">
        <v>14344750</v>
      </c>
      <c r="C178" s="29">
        <v>11809000</v>
      </c>
      <c r="D178" s="28">
        <f t="shared" si="28"/>
        <v>26153750</v>
      </c>
      <c r="E178" s="36">
        <f t="shared" si="36"/>
        <v>0.15005992457440448</v>
      </c>
      <c r="F178" s="12">
        <v>955293.6</v>
      </c>
      <c r="G178" s="12"/>
      <c r="H178" s="12"/>
      <c r="I178" s="12"/>
      <c r="J178" s="12">
        <v>263698.31</v>
      </c>
      <c r="K178" s="12"/>
      <c r="L178" s="12"/>
      <c r="M178" s="12">
        <v>3066135</v>
      </c>
      <c r="N178" s="12"/>
      <c r="O178" s="12">
        <v>341230</v>
      </c>
      <c r="P178" s="13">
        <v>1734747</v>
      </c>
      <c r="Q178" s="11"/>
      <c r="R178" s="12"/>
      <c r="S178" s="13"/>
      <c r="T178" s="13"/>
      <c r="U178" s="13"/>
      <c r="V178" s="44">
        <f t="shared" si="26"/>
        <v>2953738.91</v>
      </c>
      <c r="W178" s="46">
        <f t="shared" si="27"/>
        <v>3407365</v>
      </c>
      <c r="X178" s="49"/>
      <c r="Y178" s="14">
        <v>1683460</v>
      </c>
      <c r="Z178" s="42">
        <f t="shared" si="29"/>
        <v>8044563.9100000001</v>
      </c>
      <c r="AA178" s="42">
        <f t="shared" si="37"/>
        <v>34198313.909999996</v>
      </c>
      <c r="AB178" s="66">
        <f t="shared" si="30"/>
        <v>0.12772434617291781</v>
      </c>
      <c r="AC178" s="65">
        <f t="shared" si="38"/>
        <v>20.591079733003365</v>
      </c>
      <c r="AD178" s="58">
        <f t="shared" si="31"/>
        <v>14.255737149631637</v>
      </c>
      <c r="AE178" s="69">
        <f t="shared" si="32"/>
        <v>23.753394098886353</v>
      </c>
      <c r="AF178" s="70">
        <f t="shared" si="33"/>
        <v>0</v>
      </c>
      <c r="AG178" s="65">
        <f t="shared" si="34"/>
        <v>30.758739798308081</v>
      </c>
      <c r="AH178" s="67">
        <f t="shared" si="35"/>
        <v>5</v>
      </c>
      <c r="AI178" s="103">
        <v>13931</v>
      </c>
      <c r="AJ178" s="67">
        <v>1</v>
      </c>
    </row>
    <row r="179" spans="1:36" x14ac:dyDescent="0.2">
      <c r="A179" s="71" t="s">
        <v>176</v>
      </c>
      <c r="B179" s="19">
        <v>34385122</v>
      </c>
      <c r="C179" s="29">
        <v>12835869</v>
      </c>
      <c r="D179" s="28">
        <f t="shared" si="28"/>
        <v>47220991</v>
      </c>
      <c r="E179" s="36">
        <f t="shared" si="36"/>
        <v>0.27093546232523574</v>
      </c>
      <c r="F179" s="12">
        <v>2275037.08</v>
      </c>
      <c r="G179" s="12"/>
      <c r="H179" s="12"/>
      <c r="I179" s="12"/>
      <c r="J179" s="12">
        <v>632098.75</v>
      </c>
      <c r="K179" s="12"/>
      <c r="L179" s="12"/>
      <c r="M179" s="12">
        <v>4781568</v>
      </c>
      <c r="N179" s="12"/>
      <c r="O179" s="12">
        <v>3749717</v>
      </c>
      <c r="P179" s="13">
        <v>4158280</v>
      </c>
      <c r="Q179" s="11"/>
      <c r="R179" s="12"/>
      <c r="S179" s="13"/>
      <c r="T179" s="13"/>
      <c r="U179" s="13"/>
      <c r="V179" s="44">
        <f t="shared" si="26"/>
        <v>7065415.8300000001</v>
      </c>
      <c r="W179" s="46">
        <f t="shared" si="27"/>
        <v>8531285</v>
      </c>
      <c r="X179" s="49"/>
      <c r="Y179" s="14">
        <v>1829848</v>
      </c>
      <c r="Z179" s="42">
        <f t="shared" si="29"/>
        <v>17426548.829999998</v>
      </c>
      <c r="AA179" s="42">
        <f t="shared" si="37"/>
        <v>64647539.829999998</v>
      </c>
      <c r="AB179" s="66">
        <f t="shared" si="30"/>
        <v>0.24144654552866562</v>
      </c>
      <c r="AC179" s="65">
        <f t="shared" si="38"/>
        <v>20.547886466710807</v>
      </c>
      <c r="AD179" s="58">
        <f t="shared" si="31"/>
        <v>14.255739132270669</v>
      </c>
      <c r="AE179" s="69">
        <f t="shared" si="32"/>
        <v>24.810977840939465</v>
      </c>
      <c r="AF179" s="70">
        <f t="shared" si="33"/>
        <v>0</v>
      </c>
      <c r="AG179" s="65">
        <f t="shared" si="34"/>
        <v>36.904242077426964</v>
      </c>
      <c r="AH179" s="67">
        <f t="shared" si="35"/>
        <v>5</v>
      </c>
      <c r="AI179" s="103">
        <v>115218</v>
      </c>
      <c r="AJ179" s="67">
        <v>1</v>
      </c>
    </row>
    <row r="180" spans="1:36" x14ac:dyDescent="0.2">
      <c r="A180" s="71" t="s">
        <v>177</v>
      </c>
      <c r="B180" s="19">
        <v>16506770</v>
      </c>
      <c r="C180" s="29">
        <v>11295565</v>
      </c>
      <c r="D180" s="28">
        <f t="shared" si="28"/>
        <v>27802335</v>
      </c>
      <c r="E180" s="36">
        <f t="shared" si="36"/>
        <v>0.15951885649638489</v>
      </c>
      <c r="F180" s="12">
        <v>1092549.1599999999</v>
      </c>
      <c r="G180" s="12"/>
      <c r="H180" s="12"/>
      <c r="I180" s="12"/>
      <c r="J180" s="12">
        <v>303442.53999999998</v>
      </c>
      <c r="K180" s="12"/>
      <c r="L180" s="12"/>
      <c r="M180" s="12">
        <v>2406813</v>
      </c>
      <c r="N180" s="12"/>
      <c r="O180" s="12">
        <v>7689952.7199999997</v>
      </c>
      <c r="P180" s="13">
        <v>1996205</v>
      </c>
      <c r="Q180" s="11"/>
      <c r="R180" s="12"/>
      <c r="S180" s="13"/>
      <c r="T180" s="13"/>
      <c r="U180" s="13"/>
      <c r="V180" s="44">
        <f t="shared" si="26"/>
        <v>3392196.7</v>
      </c>
      <c r="W180" s="46">
        <f t="shared" si="27"/>
        <v>10096765.719999999</v>
      </c>
      <c r="X180" s="49"/>
      <c r="Y180" s="14">
        <v>1610266</v>
      </c>
      <c r="Z180" s="42">
        <f t="shared" si="29"/>
        <v>15099228.419999998</v>
      </c>
      <c r="AA180" s="42">
        <f t="shared" si="37"/>
        <v>42901563.420000002</v>
      </c>
      <c r="AB180" s="66">
        <f t="shared" si="30"/>
        <v>0.16022936546041747</v>
      </c>
      <c r="AC180" s="65">
        <f t="shared" si="38"/>
        <v>20.550336013647737</v>
      </c>
      <c r="AD180" s="58">
        <f t="shared" si="31"/>
        <v>14.255736654164711</v>
      </c>
      <c r="AE180" s="69">
        <f t="shared" si="32"/>
        <v>61.16742233641105</v>
      </c>
      <c r="AF180" s="70">
        <f t="shared" si="33"/>
        <v>0</v>
      </c>
      <c r="AG180" s="65">
        <f t="shared" si="34"/>
        <v>54.309209712061943</v>
      </c>
      <c r="AH180" s="67">
        <f t="shared" si="35"/>
        <v>5</v>
      </c>
      <c r="AI180" s="103">
        <v>29753</v>
      </c>
      <c r="AJ180" s="67">
        <v>1</v>
      </c>
    </row>
    <row r="181" spans="1:36" x14ac:dyDescent="0.2">
      <c r="A181" s="71" t="s">
        <v>178</v>
      </c>
      <c r="B181" s="19">
        <v>11119790</v>
      </c>
      <c r="C181" s="29">
        <v>11295565</v>
      </c>
      <c r="D181" s="28">
        <f t="shared" si="28"/>
        <v>22415355</v>
      </c>
      <c r="E181" s="36">
        <f t="shared" si="36"/>
        <v>0.12861048532652108</v>
      </c>
      <c r="F181" s="12">
        <v>737615.16</v>
      </c>
      <c r="G181" s="12"/>
      <c r="H181" s="12"/>
      <c r="I181" s="12"/>
      <c r="J181" s="12">
        <v>204414.15</v>
      </c>
      <c r="K181" s="12"/>
      <c r="L181" s="12"/>
      <c r="M181" s="12">
        <v>1451363</v>
      </c>
      <c r="N181" s="12"/>
      <c r="O181" s="12">
        <v>210607</v>
      </c>
      <c r="P181" s="13">
        <v>1344744</v>
      </c>
      <c r="Q181" s="11"/>
      <c r="R181" s="12"/>
      <c r="S181" s="13"/>
      <c r="T181" s="13"/>
      <c r="U181" s="13"/>
      <c r="V181" s="44">
        <f t="shared" si="26"/>
        <v>2286773.31</v>
      </c>
      <c r="W181" s="46">
        <f t="shared" si="27"/>
        <v>1661970</v>
      </c>
      <c r="X181" s="49"/>
      <c r="Y181" s="14">
        <v>1610266</v>
      </c>
      <c r="Z181" s="42">
        <f t="shared" si="29"/>
        <v>5559009.3100000005</v>
      </c>
      <c r="AA181" s="42">
        <f t="shared" si="37"/>
        <v>27974364.310000002</v>
      </c>
      <c r="AB181" s="66">
        <f t="shared" si="30"/>
        <v>0.10447905123336994</v>
      </c>
      <c r="AC181" s="65">
        <f t="shared" si="38"/>
        <v>20.564896549305338</v>
      </c>
      <c r="AD181" s="58">
        <f t="shared" si="31"/>
        <v>14.255736654164711</v>
      </c>
      <c r="AE181" s="69">
        <f t="shared" si="32"/>
        <v>14.946055635942765</v>
      </c>
      <c r="AF181" s="70">
        <f t="shared" si="33"/>
        <v>0</v>
      </c>
      <c r="AG181" s="65">
        <f t="shared" si="34"/>
        <v>24.800005665759031</v>
      </c>
      <c r="AH181" s="67">
        <f t="shared" si="35"/>
        <v>5</v>
      </c>
      <c r="AI181" s="103">
        <v>10224</v>
      </c>
      <c r="AJ181" s="67">
        <v>1</v>
      </c>
    </row>
    <row r="182" spans="1:36" x14ac:dyDescent="0.2">
      <c r="A182" s="71" t="s">
        <v>179</v>
      </c>
      <c r="B182" s="19">
        <v>11499904</v>
      </c>
      <c r="C182" s="29">
        <v>11295565</v>
      </c>
      <c r="D182" s="28">
        <f t="shared" si="28"/>
        <v>22795469</v>
      </c>
      <c r="E182" s="36">
        <f t="shared" si="36"/>
        <v>0.13079142986295181</v>
      </c>
      <c r="F182" s="12">
        <v>762551.75</v>
      </c>
      <c r="G182" s="12"/>
      <c r="H182" s="12"/>
      <c r="I182" s="12"/>
      <c r="J182" s="12">
        <v>211401.76</v>
      </c>
      <c r="K182" s="12"/>
      <c r="L182" s="12"/>
      <c r="M182" s="12">
        <v>1664935</v>
      </c>
      <c r="N182" s="12"/>
      <c r="O182" s="12">
        <v>1539177</v>
      </c>
      <c r="P182" s="13">
        <v>1390712</v>
      </c>
      <c r="Q182" s="11"/>
      <c r="R182" s="12"/>
      <c r="S182" s="13"/>
      <c r="T182" s="13"/>
      <c r="U182" s="13"/>
      <c r="V182" s="44">
        <f t="shared" si="26"/>
        <v>2364665.5099999998</v>
      </c>
      <c r="W182" s="46">
        <f t="shared" si="27"/>
        <v>3204112</v>
      </c>
      <c r="X182" s="49"/>
      <c r="Y182" s="14">
        <v>1610266</v>
      </c>
      <c r="Z182" s="42">
        <f t="shared" si="29"/>
        <v>7179043.5099999998</v>
      </c>
      <c r="AA182" s="42">
        <f t="shared" si="37"/>
        <v>29974512.509999998</v>
      </c>
      <c r="AB182" s="66">
        <f t="shared" si="30"/>
        <v>0.11194923300216282</v>
      </c>
      <c r="AC182" s="65">
        <f t="shared" si="38"/>
        <v>20.562480434619278</v>
      </c>
      <c r="AD182" s="58">
        <f t="shared" si="31"/>
        <v>14.255736654164711</v>
      </c>
      <c r="AE182" s="69">
        <f t="shared" si="32"/>
        <v>27.862076066026294</v>
      </c>
      <c r="AF182" s="70">
        <f t="shared" si="33"/>
        <v>0</v>
      </c>
      <c r="AG182" s="65">
        <f t="shared" si="34"/>
        <v>31.49329153964764</v>
      </c>
      <c r="AH182" s="67">
        <f t="shared" si="35"/>
        <v>5</v>
      </c>
      <c r="AI182" s="103">
        <v>9613</v>
      </c>
      <c r="AJ182" s="67">
        <v>1</v>
      </c>
    </row>
    <row r="183" spans="1:36" x14ac:dyDescent="0.2">
      <c r="A183" s="71" t="s">
        <v>180</v>
      </c>
      <c r="B183" s="19">
        <v>12383062</v>
      </c>
      <c r="C183" s="29">
        <v>11809000</v>
      </c>
      <c r="D183" s="28">
        <f t="shared" si="28"/>
        <v>24192062</v>
      </c>
      <c r="E183" s="36">
        <f t="shared" si="36"/>
        <v>0.13880453086151384</v>
      </c>
      <c r="F183" s="12">
        <v>819711.23</v>
      </c>
      <c r="G183" s="12"/>
      <c r="H183" s="12"/>
      <c r="I183" s="12"/>
      <c r="J183" s="12">
        <v>227636.77</v>
      </c>
      <c r="K183" s="12"/>
      <c r="L183" s="12"/>
      <c r="M183" s="12">
        <v>1477073</v>
      </c>
      <c r="N183" s="12"/>
      <c r="O183" s="12">
        <v>874003.2</v>
      </c>
      <c r="P183" s="13">
        <v>1497515</v>
      </c>
      <c r="Q183" s="11"/>
      <c r="R183" s="12"/>
      <c r="S183" s="13"/>
      <c r="T183" s="13"/>
      <c r="U183" s="13"/>
      <c r="V183" s="44">
        <f t="shared" si="26"/>
        <v>2544863</v>
      </c>
      <c r="W183" s="46">
        <f t="shared" si="27"/>
        <v>2351076.2000000002</v>
      </c>
      <c r="X183" s="49"/>
      <c r="Y183" s="14">
        <v>1683460</v>
      </c>
      <c r="Z183" s="42">
        <f t="shared" si="29"/>
        <v>6579399.2000000002</v>
      </c>
      <c r="AA183" s="42">
        <f t="shared" si="37"/>
        <v>30771461.199999999</v>
      </c>
      <c r="AB183" s="66">
        <f t="shared" si="30"/>
        <v>0.11492568823418083</v>
      </c>
      <c r="AC183" s="65">
        <f t="shared" si="38"/>
        <v>20.551160932570635</v>
      </c>
      <c r="AD183" s="58">
        <f t="shared" si="31"/>
        <v>14.255737149631637</v>
      </c>
      <c r="AE183" s="69">
        <f t="shared" si="32"/>
        <v>18.986226508435475</v>
      </c>
      <c r="AF183" s="70">
        <f t="shared" si="33"/>
        <v>0</v>
      </c>
      <c r="AG183" s="65">
        <f t="shared" si="34"/>
        <v>27.196520908387221</v>
      </c>
      <c r="AH183" s="67">
        <f t="shared" si="35"/>
        <v>5</v>
      </c>
      <c r="AI183" s="103">
        <v>15489</v>
      </c>
      <c r="AJ183" s="67">
        <v>1</v>
      </c>
    </row>
    <row r="184" spans="1:36" x14ac:dyDescent="0.2">
      <c r="A184" s="71" t="s">
        <v>181</v>
      </c>
      <c r="B184" s="19">
        <v>10663477</v>
      </c>
      <c r="C184" s="29">
        <v>12835869</v>
      </c>
      <c r="D184" s="28">
        <f t="shared" si="28"/>
        <v>23499346</v>
      </c>
      <c r="E184" s="36">
        <f t="shared" si="36"/>
        <v>0.13482999907500204</v>
      </c>
      <c r="F184" s="12">
        <v>707572.2</v>
      </c>
      <c r="G184" s="12"/>
      <c r="H184" s="12"/>
      <c r="I184" s="12"/>
      <c r="J184" s="12">
        <v>196025.78</v>
      </c>
      <c r="K184" s="12"/>
      <c r="L184" s="12"/>
      <c r="M184" s="12">
        <v>1508530</v>
      </c>
      <c r="N184" s="12"/>
      <c r="O184" s="12">
        <v>169922</v>
      </c>
      <c r="P184" s="13">
        <v>1289561</v>
      </c>
      <c r="Q184" s="11"/>
      <c r="R184" s="12"/>
      <c r="S184" s="13"/>
      <c r="T184" s="13"/>
      <c r="U184" s="13"/>
      <c r="V184" s="44">
        <f t="shared" si="26"/>
        <v>2193158.98</v>
      </c>
      <c r="W184" s="46">
        <f t="shared" si="27"/>
        <v>1678452</v>
      </c>
      <c r="X184" s="49"/>
      <c r="Y184" s="14">
        <v>1829848</v>
      </c>
      <c r="Z184" s="42">
        <f t="shared" si="29"/>
        <v>5701458.9800000004</v>
      </c>
      <c r="AA184" s="42">
        <f t="shared" si="37"/>
        <v>29200804.98</v>
      </c>
      <c r="AB184" s="66">
        <f t="shared" si="30"/>
        <v>0.10905957918301892</v>
      </c>
      <c r="AC184" s="65">
        <f t="shared" si="38"/>
        <v>20.567015617888988</v>
      </c>
      <c r="AD184" s="58">
        <f t="shared" si="31"/>
        <v>14.255739132270669</v>
      </c>
      <c r="AE184" s="69">
        <f t="shared" si="32"/>
        <v>15.740194309979755</v>
      </c>
      <c r="AF184" s="70">
        <f t="shared" si="33"/>
        <v>0</v>
      </c>
      <c r="AG184" s="65">
        <f t="shared" si="34"/>
        <v>24.26220278640946</v>
      </c>
      <c r="AH184" s="67">
        <f t="shared" si="35"/>
        <v>5</v>
      </c>
      <c r="AI184" s="103">
        <v>5195</v>
      </c>
      <c r="AJ184" s="67">
        <v>1</v>
      </c>
    </row>
    <row r="185" spans="1:36" x14ac:dyDescent="0.2">
      <c r="A185" s="71" t="s">
        <v>24</v>
      </c>
      <c r="B185" s="19">
        <v>64767692</v>
      </c>
      <c r="C185" s="29">
        <v>16943347</v>
      </c>
      <c r="D185" s="28">
        <f t="shared" si="28"/>
        <v>81711039</v>
      </c>
      <c r="E185" s="36">
        <f t="shared" si="36"/>
        <v>0.46882578403617936</v>
      </c>
      <c r="F185" s="12">
        <v>4314987.17</v>
      </c>
      <c r="G185" s="12"/>
      <c r="H185" s="12"/>
      <c r="I185" s="12"/>
      <c r="J185" s="12">
        <v>1190618.94</v>
      </c>
      <c r="K185" s="12"/>
      <c r="L185" s="12"/>
      <c r="M185" s="12">
        <v>7358139</v>
      </c>
      <c r="N185" s="12"/>
      <c r="O185" s="12">
        <v>6577625.2599999998</v>
      </c>
      <c r="P185" s="13">
        <v>7832520</v>
      </c>
      <c r="Q185" s="11"/>
      <c r="R185" s="12"/>
      <c r="S185" s="13"/>
      <c r="T185" s="13"/>
      <c r="U185" s="13"/>
      <c r="V185" s="44">
        <f t="shared" si="26"/>
        <v>13338126.109999999</v>
      </c>
      <c r="W185" s="46">
        <f t="shared" si="27"/>
        <v>13935764.26</v>
      </c>
      <c r="X185" s="49"/>
      <c r="Y185" s="14">
        <v>2415399</v>
      </c>
      <c r="Z185" s="42">
        <f t="shared" si="29"/>
        <v>29689289.369999997</v>
      </c>
      <c r="AA185" s="42">
        <f t="shared" si="37"/>
        <v>111400328.37</v>
      </c>
      <c r="AB185" s="66">
        <f t="shared" si="30"/>
        <v>0.41605952100305166</v>
      </c>
      <c r="AC185" s="65">
        <f t="shared" si="38"/>
        <v>20.593795607229602</v>
      </c>
      <c r="AD185" s="58">
        <f t="shared" si="31"/>
        <v>14.255737074853039</v>
      </c>
      <c r="AE185" s="69">
        <f t="shared" si="32"/>
        <v>21.51653676342211</v>
      </c>
      <c r="AF185" s="70">
        <f t="shared" si="33"/>
        <v>0</v>
      </c>
      <c r="AG185" s="65">
        <f t="shared" si="34"/>
        <v>36.334490092580999</v>
      </c>
      <c r="AH185" s="67">
        <f t="shared" si="35"/>
        <v>5</v>
      </c>
      <c r="AI185" s="103">
        <v>266013</v>
      </c>
      <c r="AJ185" s="67">
        <v>0</v>
      </c>
    </row>
    <row r="186" spans="1:36" x14ac:dyDescent="0.2">
      <c r="A186" s="71" t="s">
        <v>108</v>
      </c>
      <c r="B186" s="19">
        <v>14321554</v>
      </c>
      <c r="C186" s="29">
        <v>10782130</v>
      </c>
      <c r="D186" s="28">
        <f t="shared" si="28"/>
        <v>25103684</v>
      </c>
      <c r="E186" s="36">
        <f t="shared" si="36"/>
        <v>0.14403505912458769</v>
      </c>
      <c r="F186" s="12">
        <v>951590.03</v>
      </c>
      <c r="G186" s="12"/>
      <c r="H186" s="12"/>
      <c r="I186" s="12"/>
      <c r="J186" s="12">
        <v>263271.90000000002</v>
      </c>
      <c r="K186" s="12"/>
      <c r="L186" s="12"/>
      <c r="M186" s="12">
        <v>1670669</v>
      </c>
      <c r="N186" s="12"/>
      <c r="O186" s="12">
        <v>2701251.89</v>
      </c>
      <c r="P186" s="13">
        <v>1731942</v>
      </c>
      <c r="Q186" s="11"/>
      <c r="R186" s="12"/>
      <c r="S186" s="13"/>
      <c r="T186" s="13"/>
      <c r="U186" s="13"/>
      <c r="V186" s="44">
        <f t="shared" si="26"/>
        <v>2946803.93</v>
      </c>
      <c r="W186" s="46">
        <f t="shared" si="27"/>
        <v>4371920.8900000006</v>
      </c>
      <c r="X186" s="49"/>
      <c r="Y186" s="14">
        <v>1537072</v>
      </c>
      <c r="Z186" s="42">
        <f t="shared" si="29"/>
        <v>8855796.8200000003</v>
      </c>
      <c r="AA186" s="42">
        <f t="shared" si="37"/>
        <v>33959480.82</v>
      </c>
      <c r="AB186" s="66">
        <f t="shared" si="30"/>
        <v>0.12683234897255916</v>
      </c>
      <c r="AC186" s="65">
        <f t="shared" si="38"/>
        <v>20.576006835571057</v>
      </c>
      <c r="AD186" s="58">
        <f t="shared" si="31"/>
        <v>14.255736111510434</v>
      </c>
      <c r="AE186" s="69">
        <f t="shared" si="32"/>
        <v>30.526861051531146</v>
      </c>
      <c r="AF186" s="70">
        <f t="shared" si="33"/>
        <v>0</v>
      </c>
      <c r="AG186" s="65">
        <f t="shared" si="34"/>
        <v>35.276881353350369</v>
      </c>
      <c r="AH186" s="67">
        <f t="shared" si="35"/>
        <v>5</v>
      </c>
      <c r="AI186" s="103">
        <v>24008</v>
      </c>
      <c r="AJ186" s="67">
        <v>0</v>
      </c>
    </row>
    <row r="187" spans="1:36" x14ac:dyDescent="0.2">
      <c r="A187" s="71" t="s">
        <v>182</v>
      </c>
      <c r="B187" s="19">
        <v>14848331</v>
      </c>
      <c r="C187" s="29">
        <v>11295565</v>
      </c>
      <c r="D187" s="28">
        <f t="shared" si="28"/>
        <v>26143896</v>
      </c>
      <c r="E187" s="36">
        <f t="shared" si="36"/>
        <v>0.15000338620049039</v>
      </c>
      <c r="F187" s="12">
        <v>984875.59</v>
      </c>
      <c r="G187" s="12"/>
      <c r="H187" s="12"/>
      <c r="I187" s="12"/>
      <c r="J187" s="12">
        <v>272955.59999999998</v>
      </c>
      <c r="K187" s="12"/>
      <c r="L187" s="12"/>
      <c r="M187" s="12">
        <v>1956533</v>
      </c>
      <c r="N187" s="12"/>
      <c r="O187" s="12">
        <v>898277</v>
      </c>
      <c r="P187" s="13">
        <v>1795646</v>
      </c>
      <c r="Q187" s="11"/>
      <c r="R187" s="12"/>
      <c r="S187" s="13"/>
      <c r="T187" s="13"/>
      <c r="U187" s="13"/>
      <c r="V187" s="44">
        <f t="shared" si="26"/>
        <v>3053477.19</v>
      </c>
      <c r="W187" s="46">
        <f t="shared" si="27"/>
        <v>2854810</v>
      </c>
      <c r="X187" s="49"/>
      <c r="Y187" s="14">
        <v>1610266</v>
      </c>
      <c r="Z187" s="42">
        <f t="shared" si="29"/>
        <v>7518553.1899999995</v>
      </c>
      <c r="AA187" s="42">
        <f t="shared" si="37"/>
        <v>33662449.189999998</v>
      </c>
      <c r="AB187" s="66">
        <f t="shared" si="30"/>
        <v>0.12572299104239135</v>
      </c>
      <c r="AC187" s="65">
        <f t="shared" si="38"/>
        <v>20.564447209588739</v>
      </c>
      <c r="AD187" s="58">
        <f t="shared" si="31"/>
        <v>14.255736654164711</v>
      </c>
      <c r="AE187" s="69">
        <f t="shared" si="32"/>
        <v>19.226470638349859</v>
      </c>
      <c r="AF187" s="70">
        <f t="shared" si="33"/>
        <v>0</v>
      </c>
      <c r="AG187" s="65">
        <f t="shared" si="34"/>
        <v>28.758350285665152</v>
      </c>
      <c r="AH187" s="67">
        <f t="shared" si="35"/>
        <v>5</v>
      </c>
      <c r="AI187" s="103">
        <v>26403</v>
      </c>
      <c r="AJ187" s="67">
        <v>1</v>
      </c>
    </row>
    <row r="188" spans="1:36" x14ac:dyDescent="0.2">
      <c r="A188" s="71" t="s">
        <v>183</v>
      </c>
      <c r="B188" s="19">
        <v>9214807</v>
      </c>
      <c r="C188" s="29">
        <v>12322434</v>
      </c>
      <c r="D188" s="28">
        <f t="shared" si="28"/>
        <v>21537241</v>
      </c>
      <c r="E188" s="36">
        <f t="shared" si="36"/>
        <v>0.12357221278022357</v>
      </c>
      <c r="F188" s="12">
        <v>611890.26</v>
      </c>
      <c r="G188" s="12"/>
      <c r="H188" s="12"/>
      <c r="I188" s="12"/>
      <c r="J188" s="12">
        <v>169395.01</v>
      </c>
      <c r="K188" s="12"/>
      <c r="L188" s="12"/>
      <c r="M188" s="12">
        <v>1082486</v>
      </c>
      <c r="N188" s="12"/>
      <c r="O188" s="12">
        <v>452621</v>
      </c>
      <c r="P188" s="13">
        <v>1114370</v>
      </c>
      <c r="Q188" s="11"/>
      <c r="R188" s="12"/>
      <c r="S188" s="13"/>
      <c r="T188" s="13"/>
      <c r="U188" s="13"/>
      <c r="V188" s="44">
        <f t="shared" si="26"/>
        <v>1895655.27</v>
      </c>
      <c r="W188" s="46">
        <f t="shared" si="27"/>
        <v>1535107</v>
      </c>
      <c r="X188" s="49"/>
      <c r="Y188" s="14">
        <v>1756654</v>
      </c>
      <c r="Z188" s="42">
        <f t="shared" si="29"/>
        <v>5187416.2699999996</v>
      </c>
      <c r="AA188" s="42">
        <f t="shared" si="37"/>
        <v>26724657.27</v>
      </c>
      <c r="AB188" s="66">
        <f t="shared" si="30"/>
        <v>9.9811627716182474E-2</v>
      </c>
      <c r="AC188" s="65">
        <f t="shared" si="38"/>
        <v>20.571839106342651</v>
      </c>
      <c r="AD188" s="58">
        <f t="shared" si="31"/>
        <v>14.255738760702632</v>
      </c>
      <c r="AE188" s="69">
        <f t="shared" si="32"/>
        <v>16.659133501114024</v>
      </c>
      <c r="AF188" s="70">
        <f t="shared" si="33"/>
        <v>0</v>
      </c>
      <c r="AG188" s="65">
        <f t="shared" si="34"/>
        <v>24.085797572678874</v>
      </c>
      <c r="AH188" s="67">
        <f t="shared" si="35"/>
        <v>5</v>
      </c>
      <c r="AI188" s="103">
        <v>3385</v>
      </c>
      <c r="AJ188" s="67">
        <v>1</v>
      </c>
    </row>
    <row r="189" spans="1:36" x14ac:dyDescent="0.2">
      <c r="A189" s="71" t="s">
        <v>184</v>
      </c>
      <c r="B189" s="19">
        <v>11205752</v>
      </c>
      <c r="C189" s="29">
        <v>11809000</v>
      </c>
      <c r="D189" s="28">
        <f t="shared" si="28"/>
        <v>23014752</v>
      </c>
      <c r="E189" s="36">
        <f t="shared" si="36"/>
        <v>0.13204958941714381</v>
      </c>
      <c r="F189" s="12">
        <v>742961.23</v>
      </c>
      <c r="G189" s="12"/>
      <c r="H189" s="12"/>
      <c r="I189" s="12"/>
      <c r="J189" s="12">
        <v>205994.38</v>
      </c>
      <c r="K189" s="12"/>
      <c r="L189" s="12"/>
      <c r="M189" s="12">
        <v>1249804</v>
      </c>
      <c r="N189" s="12"/>
      <c r="O189" s="12">
        <v>421359</v>
      </c>
      <c r="P189" s="13">
        <v>1355140</v>
      </c>
      <c r="Q189" s="11"/>
      <c r="R189" s="12"/>
      <c r="S189" s="13"/>
      <c r="T189" s="13"/>
      <c r="U189" s="13"/>
      <c r="V189" s="44">
        <f t="shared" si="26"/>
        <v>2304095.61</v>
      </c>
      <c r="W189" s="46">
        <f t="shared" si="27"/>
        <v>1671163</v>
      </c>
      <c r="X189" s="49"/>
      <c r="Y189" s="14">
        <v>1683460</v>
      </c>
      <c r="Z189" s="42">
        <f t="shared" si="29"/>
        <v>5658718.6099999994</v>
      </c>
      <c r="AA189" s="42">
        <f t="shared" si="37"/>
        <v>28673470.609999999</v>
      </c>
      <c r="AB189" s="66">
        <f t="shared" si="30"/>
        <v>0.10709008332424612</v>
      </c>
      <c r="AC189" s="65">
        <f t="shared" si="38"/>
        <v>20.561722319037578</v>
      </c>
      <c r="AD189" s="58">
        <f t="shared" si="31"/>
        <v>14.255737149631637</v>
      </c>
      <c r="AE189" s="69">
        <f t="shared" si="32"/>
        <v>14.913439098063208</v>
      </c>
      <c r="AF189" s="70">
        <f t="shared" si="33"/>
        <v>0</v>
      </c>
      <c r="AG189" s="65">
        <f t="shared" si="34"/>
        <v>24.587354276074752</v>
      </c>
      <c r="AH189" s="67">
        <f t="shared" si="35"/>
        <v>5</v>
      </c>
      <c r="AI189" s="103">
        <v>11687</v>
      </c>
      <c r="AJ189" s="67">
        <v>1</v>
      </c>
    </row>
    <row r="190" spans="1:36" x14ac:dyDescent="0.2">
      <c r="A190" s="71" t="s">
        <v>185</v>
      </c>
      <c r="B190" s="19">
        <v>13334509</v>
      </c>
      <c r="C190" s="29">
        <v>11809000</v>
      </c>
      <c r="D190" s="28">
        <f t="shared" si="28"/>
        <v>25143509</v>
      </c>
      <c r="E190" s="36">
        <f t="shared" si="36"/>
        <v>0.14426355930128035</v>
      </c>
      <c r="F190" s="12">
        <v>885310.26</v>
      </c>
      <c r="G190" s="12"/>
      <c r="H190" s="12"/>
      <c r="I190" s="12"/>
      <c r="J190" s="12">
        <v>245127.14</v>
      </c>
      <c r="K190" s="12"/>
      <c r="L190" s="12"/>
      <c r="M190" s="12">
        <v>1927601</v>
      </c>
      <c r="N190" s="12"/>
      <c r="O190" s="12">
        <v>182271</v>
      </c>
      <c r="P190" s="13">
        <v>1612576</v>
      </c>
      <c r="Q190" s="11"/>
      <c r="R190" s="12"/>
      <c r="S190" s="13"/>
      <c r="T190" s="13"/>
      <c r="U190" s="13"/>
      <c r="V190" s="44">
        <f t="shared" si="26"/>
        <v>2743013.4</v>
      </c>
      <c r="W190" s="46">
        <f t="shared" si="27"/>
        <v>2109872</v>
      </c>
      <c r="X190" s="49"/>
      <c r="Y190" s="14">
        <v>1683460</v>
      </c>
      <c r="Z190" s="42">
        <f t="shared" si="29"/>
        <v>6536345.4000000004</v>
      </c>
      <c r="AA190" s="42">
        <f t="shared" si="37"/>
        <v>31679854.399999999</v>
      </c>
      <c r="AB190" s="66">
        <f t="shared" si="30"/>
        <v>0.11831836799737808</v>
      </c>
      <c r="AC190" s="65">
        <f t="shared" si="38"/>
        <v>20.570786670885294</v>
      </c>
      <c r="AD190" s="58">
        <f t="shared" si="31"/>
        <v>14.255737149631637</v>
      </c>
      <c r="AE190" s="69">
        <f t="shared" si="32"/>
        <v>15.822644838291383</v>
      </c>
      <c r="AF190" s="70">
        <f t="shared" si="33"/>
        <v>0</v>
      </c>
      <c r="AG190" s="65">
        <f t="shared" si="34"/>
        <v>25.996154315612831</v>
      </c>
      <c r="AH190" s="67">
        <f t="shared" si="35"/>
        <v>5</v>
      </c>
      <c r="AI190" s="103">
        <v>20467</v>
      </c>
      <c r="AJ190" s="67">
        <v>1</v>
      </c>
    </row>
    <row r="191" spans="1:36" x14ac:dyDescent="0.2">
      <c r="A191" s="71" t="s">
        <v>186</v>
      </c>
      <c r="B191" s="19">
        <v>13031390</v>
      </c>
      <c r="C191" s="29">
        <v>11295565</v>
      </c>
      <c r="D191" s="28">
        <f t="shared" si="28"/>
        <v>24326955</v>
      </c>
      <c r="E191" s="36">
        <f t="shared" si="36"/>
        <v>0.13957849380776877</v>
      </c>
      <c r="F191" s="12">
        <v>865245.8</v>
      </c>
      <c r="G191" s="12"/>
      <c r="H191" s="12"/>
      <c r="I191" s="12"/>
      <c r="J191" s="12">
        <v>239554.92</v>
      </c>
      <c r="K191" s="12"/>
      <c r="L191" s="12"/>
      <c r="M191" s="12">
        <v>1612039</v>
      </c>
      <c r="N191" s="12"/>
      <c r="O191" s="12">
        <v>337018</v>
      </c>
      <c r="P191" s="13">
        <v>1575919</v>
      </c>
      <c r="Q191" s="11"/>
      <c r="R191" s="12"/>
      <c r="S191" s="13"/>
      <c r="T191" s="13"/>
      <c r="U191" s="13"/>
      <c r="V191" s="44">
        <f t="shared" si="26"/>
        <v>2680719.7199999997</v>
      </c>
      <c r="W191" s="46">
        <f t="shared" si="27"/>
        <v>1949057</v>
      </c>
      <c r="X191" s="49"/>
      <c r="Y191" s="14">
        <v>1610266</v>
      </c>
      <c r="Z191" s="42">
        <f t="shared" si="29"/>
        <v>6240042.7199999997</v>
      </c>
      <c r="AA191" s="42">
        <f t="shared" si="37"/>
        <v>30566997.719999999</v>
      </c>
      <c r="AB191" s="66">
        <f t="shared" si="30"/>
        <v>0.11416205513905321</v>
      </c>
      <c r="AC191" s="65">
        <f t="shared" si="38"/>
        <v>20.571249268113377</v>
      </c>
      <c r="AD191" s="58">
        <f t="shared" si="31"/>
        <v>14.255736654164711</v>
      </c>
      <c r="AE191" s="69">
        <f t="shared" si="32"/>
        <v>14.956631640983808</v>
      </c>
      <c r="AF191" s="70">
        <f t="shared" si="33"/>
        <v>0</v>
      </c>
      <c r="AG191" s="65">
        <f t="shared" si="34"/>
        <v>25.650734833027805</v>
      </c>
      <c r="AH191" s="67">
        <f t="shared" si="35"/>
        <v>5</v>
      </c>
      <c r="AI191" s="103">
        <v>21705</v>
      </c>
      <c r="AJ191" s="67">
        <v>1</v>
      </c>
    </row>
    <row r="192" spans="1:36" x14ac:dyDescent="0.2">
      <c r="A192" s="71" t="s">
        <v>187</v>
      </c>
      <c r="B192" s="19">
        <v>12718875</v>
      </c>
      <c r="C192" s="29">
        <v>11295565</v>
      </c>
      <c r="D192" s="28">
        <f t="shared" si="28"/>
        <v>24014440</v>
      </c>
      <c r="E192" s="36">
        <f t="shared" si="36"/>
        <v>0.13778540572944845</v>
      </c>
      <c r="F192" s="12">
        <v>843168.32</v>
      </c>
      <c r="G192" s="12"/>
      <c r="H192" s="12"/>
      <c r="I192" s="12"/>
      <c r="J192" s="12">
        <v>233810</v>
      </c>
      <c r="K192" s="12"/>
      <c r="L192" s="12"/>
      <c r="M192" s="12">
        <v>1531882</v>
      </c>
      <c r="N192" s="12"/>
      <c r="O192" s="12">
        <v>263594</v>
      </c>
      <c r="P192" s="13">
        <v>1538126</v>
      </c>
      <c r="Q192" s="11"/>
      <c r="R192" s="12"/>
      <c r="S192" s="13"/>
      <c r="T192" s="13"/>
      <c r="U192" s="13"/>
      <c r="V192" s="44">
        <f t="shared" si="26"/>
        <v>2615104.3199999998</v>
      </c>
      <c r="W192" s="46">
        <f t="shared" si="27"/>
        <v>1795476</v>
      </c>
      <c r="X192" s="49"/>
      <c r="Y192" s="14">
        <v>1610266</v>
      </c>
      <c r="Z192" s="42">
        <f t="shared" si="29"/>
        <v>6020846.3200000003</v>
      </c>
      <c r="AA192" s="42">
        <f t="shared" si="37"/>
        <v>30035286.32</v>
      </c>
      <c r="AB192" s="66">
        <f t="shared" si="30"/>
        <v>0.11217621188676853</v>
      </c>
      <c r="AC192" s="65">
        <f t="shared" si="38"/>
        <v>20.560814694695871</v>
      </c>
      <c r="AD192" s="58">
        <f t="shared" si="31"/>
        <v>14.255736654164711</v>
      </c>
      <c r="AE192" s="69">
        <f t="shared" si="32"/>
        <v>14.116625880826724</v>
      </c>
      <c r="AF192" s="70">
        <f t="shared" si="33"/>
        <v>0</v>
      </c>
      <c r="AG192" s="65">
        <f t="shared" si="34"/>
        <v>25.07177481548602</v>
      </c>
      <c r="AH192" s="67">
        <f t="shared" si="35"/>
        <v>5</v>
      </c>
      <c r="AI192" s="103">
        <v>20638</v>
      </c>
      <c r="AJ192" s="67">
        <v>1</v>
      </c>
    </row>
    <row r="193" spans="1:36" x14ac:dyDescent="0.2">
      <c r="A193" s="71" t="s">
        <v>63</v>
      </c>
      <c r="B193" s="19">
        <v>23540715</v>
      </c>
      <c r="C193" s="29">
        <v>14376174</v>
      </c>
      <c r="D193" s="28">
        <f t="shared" si="28"/>
        <v>37916889</v>
      </c>
      <c r="E193" s="36">
        <f t="shared" si="36"/>
        <v>0.21755218672030083</v>
      </c>
      <c r="F193" s="12">
        <v>1558113.93</v>
      </c>
      <c r="G193" s="12"/>
      <c r="H193" s="12"/>
      <c r="I193" s="12"/>
      <c r="J193" s="12">
        <v>432746.97</v>
      </c>
      <c r="K193" s="12"/>
      <c r="L193" s="12"/>
      <c r="M193" s="12">
        <v>3572746</v>
      </c>
      <c r="N193" s="12"/>
      <c r="O193" s="12">
        <v>1472952</v>
      </c>
      <c r="P193" s="13">
        <v>2846838</v>
      </c>
      <c r="Q193" s="11"/>
      <c r="R193" s="12"/>
      <c r="S193" s="13"/>
      <c r="T193" s="13"/>
      <c r="U193" s="13"/>
      <c r="V193" s="44">
        <f t="shared" si="26"/>
        <v>4837698.9000000004</v>
      </c>
      <c r="W193" s="46">
        <f t="shared" si="27"/>
        <v>5045698</v>
      </c>
      <c r="X193" s="49"/>
      <c r="Y193" s="14">
        <v>2049429</v>
      </c>
      <c r="Z193" s="42">
        <f t="shared" si="29"/>
        <v>11932825.9</v>
      </c>
      <c r="AA193" s="42">
        <f t="shared" si="37"/>
        <v>49849714.899999999</v>
      </c>
      <c r="AB193" s="66">
        <f t="shared" si="30"/>
        <v>0.18617941981774327</v>
      </c>
      <c r="AC193" s="65">
        <f t="shared" si="38"/>
        <v>20.550348194606666</v>
      </c>
      <c r="AD193" s="58">
        <f t="shared" si="31"/>
        <v>14.255733131777621</v>
      </c>
      <c r="AE193" s="69">
        <f t="shared" si="32"/>
        <v>21.43391991279789</v>
      </c>
      <c r="AF193" s="70">
        <f t="shared" si="33"/>
        <v>0</v>
      </c>
      <c r="AG193" s="65">
        <f t="shared" si="34"/>
        <v>31.471004649141971</v>
      </c>
      <c r="AH193" s="67">
        <f t="shared" si="35"/>
        <v>5</v>
      </c>
      <c r="AI193" s="103">
        <v>62346</v>
      </c>
      <c r="AJ193" s="67">
        <v>1</v>
      </c>
    </row>
    <row r="194" spans="1:36" x14ac:dyDescent="0.2">
      <c r="A194" s="71" t="s">
        <v>74</v>
      </c>
      <c r="B194" s="19">
        <v>17606951</v>
      </c>
      <c r="C194" s="29">
        <v>12322434</v>
      </c>
      <c r="D194" s="28">
        <f t="shared" si="28"/>
        <v>29929385</v>
      </c>
      <c r="E194" s="36">
        <f t="shared" si="36"/>
        <v>0.17172303228631891</v>
      </c>
      <c r="F194" s="12">
        <v>1169699.43</v>
      </c>
      <c r="G194" s="12"/>
      <c r="H194" s="12"/>
      <c r="I194" s="12"/>
      <c r="J194" s="12">
        <v>323667.08</v>
      </c>
      <c r="K194" s="12"/>
      <c r="L194" s="12"/>
      <c r="M194" s="12">
        <v>1953634</v>
      </c>
      <c r="N194" s="12"/>
      <c r="O194" s="12">
        <v>1239328</v>
      </c>
      <c r="P194" s="13">
        <v>2129253</v>
      </c>
      <c r="Q194" s="11"/>
      <c r="R194" s="12"/>
      <c r="S194" s="13"/>
      <c r="T194" s="13"/>
      <c r="U194" s="13"/>
      <c r="V194" s="44">
        <f t="shared" si="26"/>
        <v>3622619.51</v>
      </c>
      <c r="W194" s="46">
        <f t="shared" si="27"/>
        <v>3192962</v>
      </c>
      <c r="X194" s="49"/>
      <c r="Y194" s="14">
        <v>1756654</v>
      </c>
      <c r="Z194" s="42">
        <f t="shared" si="29"/>
        <v>8572235.5099999998</v>
      </c>
      <c r="AA194" s="42">
        <f t="shared" si="37"/>
        <v>38501620.509999998</v>
      </c>
      <c r="AB194" s="66">
        <f t="shared" si="30"/>
        <v>0.1437963964884125</v>
      </c>
      <c r="AC194" s="65">
        <f t="shared" si="38"/>
        <v>20.574939465668983</v>
      </c>
      <c r="AD194" s="58">
        <f t="shared" si="31"/>
        <v>14.255738760702632</v>
      </c>
      <c r="AE194" s="69">
        <f t="shared" si="32"/>
        <v>18.134667382217398</v>
      </c>
      <c r="AF194" s="70">
        <f t="shared" si="33"/>
        <v>0</v>
      </c>
      <c r="AG194" s="65">
        <f t="shared" si="34"/>
        <v>28.641535768275894</v>
      </c>
      <c r="AH194" s="67">
        <f t="shared" si="35"/>
        <v>5</v>
      </c>
      <c r="AI194" s="103">
        <v>41474</v>
      </c>
      <c r="AJ194" s="67">
        <v>0</v>
      </c>
    </row>
    <row r="195" spans="1:36" x14ac:dyDescent="0.2">
      <c r="A195" s="71" t="s">
        <v>188</v>
      </c>
      <c r="B195" s="19">
        <v>18137087</v>
      </c>
      <c r="C195" s="29">
        <v>12835869</v>
      </c>
      <c r="D195" s="28">
        <f t="shared" si="28"/>
        <v>30972956</v>
      </c>
      <c r="E195" s="36">
        <f t="shared" si="36"/>
        <v>0.1777106319822721</v>
      </c>
      <c r="F195" s="12">
        <v>1198859.8999999999</v>
      </c>
      <c r="G195" s="12"/>
      <c r="H195" s="12"/>
      <c r="I195" s="12"/>
      <c r="J195" s="12">
        <v>333412.52</v>
      </c>
      <c r="K195" s="12"/>
      <c r="L195" s="12"/>
      <c r="M195" s="12">
        <v>2515486</v>
      </c>
      <c r="N195" s="12"/>
      <c r="O195" s="12">
        <v>2038350</v>
      </c>
      <c r="P195" s="13">
        <v>2193364</v>
      </c>
      <c r="Q195" s="11"/>
      <c r="R195" s="12"/>
      <c r="S195" s="13"/>
      <c r="T195" s="13"/>
      <c r="U195" s="13"/>
      <c r="V195" s="44">
        <f t="shared" si="26"/>
        <v>3725636.42</v>
      </c>
      <c r="W195" s="46">
        <f t="shared" si="27"/>
        <v>4553836</v>
      </c>
      <c r="X195" s="49"/>
      <c r="Y195" s="14">
        <v>1829848</v>
      </c>
      <c r="Z195" s="42">
        <f t="shared" si="29"/>
        <v>10109320.42</v>
      </c>
      <c r="AA195" s="42">
        <f t="shared" si="37"/>
        <v>41082276.420000002</v>
      </c>
      <c r="AB195" s="66">
        <f t="shared" si="30"/>
        <v>0.15343466665779779</v>
      </c>
      <c r="AC195" s="65">
        <f t="shared" si="38"/>
        <v>20.541536907222202</v>
      </c>
      <c r="AD195" s="58">
        <f t="shared" si="31"/>
        <v>14.255739132270669</v>
      </c>
      <c r="AE195" s="69">
        <f t="shared" si="32"/>
        <v>25.107868755329893</v>
      </c>
      <c r="AF195" s="70">
        <f t="shared" si="33"/>
        <v>0</v>
      </c>
      <c r="AG195" s="65">
        <f t="shared" si="34"/>
        <v>32.639185036132815</v>
      </c>
      <c r="AH195" s="67">
        <f t="shared" si="35"/>
        <v>5</v>
      </c>
      <c r="AI195" s="103">
        <v>36287</v>
      </c>
      <c r="AJ195" s="67">
        <v>1</v>
      </c>
    </row>
    <row r="196" spans="1:36" x14ac:dyDescent="0.2">
      <c r="A196" s="71" t="s">
        <v>189</v>
      </c>
      <c r="B196" s="19">
        <v>10416335</v>
      </c>
      <c r="C196" s="29">
        <v>11809000</v>
      </c>
      <c r="D196" s="28">
        <f t="shared" si="28"/>
        <v>22225335</v>
      </c>
      <c r="E196" s="36">
        <f t="shared" si="36"/>
        <v>0.12752022534974419</v>
      </c>
      <c r="F196" s="12">
        <v>694226.45</v>
      </c>
      <c r="G196" s="12"/>
      <c r="H196" s="12"/>
      <c r="I196" s="12"/>
      <c r="J196" s="12">
        <v>191482.6</v>
      </c>
      <c r="K196" s="12"/>
      <c r="L196" s="12"/>
      <c r="M196" s="12">
        <v>1083193</v>
      </c>
      <c r="N196" s="12"/>
      <c r="O196" s="12">
        <v>237151</v>
      </c>
      <c r="P196" s="13">
        <v>1259675</v>
      </c>
      <c r="Q196" s="11"/>
      <c r="R196" s="12"/>
      <c r="S196" s="13"/>
      <c r="T196" s="13"/>
      <c r="U196" s="13"/>
      <c r="V196" s="44">
        <f t="shared" si="26"/>
        <v>2145384.0499999998</v>
      </c>
      <c r="W196" s="46">
        <f t="shared" si="27"/>
        <v>1320344</v>
      </c>
      <c r="X196" s="49"/>
      <c r="Y196" s="14">
        <v>1683460</v>
      </c>
      <c r="Z196" s="42">
        <f t="shared" si="29"/>
        <v>5149188.05</v>
      </c>
      <c r="AA196" s="42">
        <f t="shared" si="37"/>
        <v>27374523.050000001</v>
      </c>
      <c r="AB196" s="66">
        <f t="shared" si="30"/>
        <v>0.10223875561696423</v>
      </c>
      <c r="AC196" s="65">
        <f t="shared" si="38"/>
        <v>20.596342667550534</v>
      </c>
      <c r="AD196" s="58">
        <f t="shared" si="31"/>
        <v>14.255737149631637</v>
      </c>
      <c r="AE196" s="69">
        <f t="shared" si="32"/>
        <v>12.675705994478864</v>
      </c>
      <c r="AF196" s="70">
        <f t="shared" si="33"/>
        <v>0</v>
      </c>
      <c r="AG196" s="65">
        <f t="shared" si="34"/>
        <v>23.168100953258971</v>
      </c>
      <c r="AH196" s="67">
        <f t="shared" si="35"/>
        <v>5</v>
      </c>
      <c r="AI196" s="103">
        <v>12034</v>
      </c>
      <c r="AJ196" s="67">
        <v>0</v>
      </c>
    </row>
    <row r="197" spans="1:36" x14ac:dyDescent="0.2">
      <c r="A197" s="85" t="s">
        <v>190</v>
      </c>
      <c r="B197" s="20">
        <v>991075108</v>
      </c>
      <c r="C197" s="29">
        <v>286673690</v>
      </c>
      <c r="D197" s="28">
        <f t="shared" si="28"/>
        <v>1277748798</v>
      </c>
      <c r="E197" s="36">
        <f t="shared" si="36"/>
        <v>7.331219739154653</v>
      </c>
      <c r="F197" s="8">
        <v>65977330.640000001</v>
      </c>
      <c r="G197" s="8"/>
      <c r="H197" s="8"/>
      <c r="I197" s="8"/>
      <c r="J197" s="8">
        <v>18275587.809999999</v>
      </c>
      <c r="K197" s="8"/>
      <c r="L197" s="8"/>
      <c r="M197" s="8">
        <v>135413883</v>
      </c>
      <c r="N197" s="8"/>
      <c r="O197" s="8">
        <f>SUM(O198:O218)</f>
        <v>226682381.06999999</v>
      </c>
      <c r="P197" s="9">
        <f>SUM(P198:P218)</f>
        <v>119853198</v>
      </c>
      <c r="Q197" s="7"/>
      <c r="R197" s="8"/>
      <c r="S197" s="9">
        <v>22220000</v>
      </c>
      <c r="T197" s="9">
        <v>21231457</v>
      </c>
      <c r="U197" s="9">
        <v>20000000</v>
      </c>
      <c r="V197" s="43">
        <f t="shared" si="26"/>
        <v>204106116.44999999</v>
      </c>
      <c r="W197" s="45">
        <f t="shared" si="27"/>
        <v>425547721.06999999</v>
      </c>
      <c r="X197" s="48"/>
      <c r="Y197" s="14">
        <v>40553084</v>
      </c>
      <c r="Z197" s="42">
        <f t="shared" si="29"/>
        <v>670206921.51999998</v>
      </c>
      <c r="AA197" s="42">
        <f t="shared" si="37"/>
        <v>1947955719.52</v>
      </c>
      <c r="AB197" s="66">
        <f t="shared" si="30"/>
        <v>7.2752525549727523</v>
      </c>
      <c r="AC197" s="65">
        <f t="shared" si="38"/>
        <v>20.594414570848045</v>
      </c>
      <c r="AD197" s="58">
        <f t="shared" si="31"/>
        <v>14.14607807225002</v>
      </c>
      <c r="AE197" s="69">
        <f t="shared" si="32"/>
        <v>42.937989021716</v>
      </c>
      <c r="AF197" s="70">
        <f t="shared" si="33"/>
        <v>0</v>
      </c>
      <c r="AG197" s="65">
        <f t="shared" si="34"/>
        <v>52.452166072787023</v>
      </c>
      <c r="AH197" s="67">
        <f t="shared" si="35"/>
        <v>8</v>
      </c>
      <c r="AI197" s="100"/>
      <c r="AJ197" s="67"/>
    </row>
    <row r="198" spans="1:36" x14ac:dyDescent="0.2">
      <c r="A198" s="71" t="s">
        <v>191</v>
      </c>
      <c r="B198" s="19">
        <v>49935472</v>
      </c>
      <c r="C198" s="29">
        <v>15002390</v>
      </c>
      <c r="D198" s="28">
        <f t="shared" si="28"/>
        <v>64937862</v>
      </c>
      <c r="E198" s="36">
        <f t="shared" si="36"/>
        <v>0.37258789556920474</v>
      </c>
      <c r="F198" s="12">
        <v>3319822.32</v>
      </c>
      <c r="G198" s="12"/>
      <c r="H198" s="12"/>
      <c r="I198" s="12"/>
      <c r="J198" s="12">
        <v>895832.4</v>
      </c>
      <c r="K198" s="12"/>
      <c r="L198" s="12"/>
      <c r="M198" s="12">
        <v>12566965</v>
      </c>
      <c r="N198" s="12"/>
      <c r="O198" s="12">
        <v>2914704</v>
      </c>
      <c r="P198" s="13">
        <v>6038823</v>
      </c>
      <c r="Q198" s="11"/>
      <c r="R198" s="12"/>
      <c r="S198" s="13">
        <v>444000</v>
      </c>
      <c r="T198" s="13"/>
      <c r="U198" s="13"/>
      <c r="V198" s="44">
        <f t="shared" ref="V198:V261" si="39">F198+J198+P198</f>
        <v>10254477.719999999</v>
      </c>
      <c r="W198" s="46">
        <f t="shared" ref="W198:W261" si="40">G198+I198+M198+N198+O198+R198+S198+T198+U198</f>
        <v>15925669</v>
      </c>
      <c r="X198" s="49"/>
      <c r="Y198" s="14">
        <v>2122623</v>
      </c>
      <c r="Z198" s="42">
        <f t="shared" si="29"/>
        <v>28302769.719999999</v>
      </c>
      <c r="AA198" s="42">
        <f t="shared" si="37"/>
        <v>93240631.719999999</v>
      </c>
      <c r="AB198" s="66">
        <f t="shared" si="30"/>
        <v>0.3482364292733291</v>
      </c>
      <c r="AC198" s="65">
        <f t="shared" si="38"/>
        <v>20.535457680263839</v>
      </c>
      <c r="AD198" s="58">
        <f t="shared" si="31"/>
        <v>14.14856566187121</v>
      </c>
      <c r="AE198" s="69">
        <f t="shared" si="32"/>
        <v>31.892497181162121</v>
      </c>
      <c r="AF198" s="70">
        <f t="shared" si="33"/>
        <v>0</v>
      </c>
      <c r="AG198" s="65">
        <f t="shared" si="34"/>
        <v>43.584387980004635</v>
      </c>
      <c r="AH198" s="67">
        <f t="shared" si="35"/>
        <v>6</v>
      </c>
      <c r="AI198" s="103">
        <v>93089</v>
      </c>
      <c r="AJ198" s="67">
        <v>1</v>
      </c>
    </row>
    <row r="199" spans="1:36" x14ac:dyDescent="0.2">
      <c r="A199" s="71" t="s">
        <v>172</v>
      </c>
      <c r="B199" s="19">
        <v>27136045</v>
      </c>
      <c r="C199" s="29">
        <v>11381123</v>
      </c>
      <c r="D199" s="28">
        <f t="shared" ref="D199:D262" si="41">B199+C199</f>
        <v>38517168</v>
      </c>
      <c r="E199" s="36">
        <f t="shared" si="36"/>
        <v>0.2209963513798085</v>
      </c>
      <c r="F199" s="12">
        <v>1807267.23</v>
      </c>
      <c r="G199" s="12"/>
      <c r="H199" s="12"/>
      <c r="I199" s="12"/>
      <c r="J199" s="12">
        <v>486815.23</v>
      </c>
      <c r="K199" s="12"/>
      <c r="L199" s="12"/>
      <c r="M199" s="12">
        <v>3520760</v>
      </c>
      <c r="N199" s="12"/>
      <c r="O199" s="12">
        <v>939247</v>
      </c>
      <c r="P199" s="13">
        <v>3281630</v>
      </c>
      <c r="Q199" s="11"/>
      <c r="R199" s="12"/>
      <c r="S199" s="13">
        <v>280000</v>
      </c>
      <c r="T199" s="13"/>
      <c r="U199" s="13"/>
      <c r="V199" s="44">
        <f t="shared" si="39"/>
        <v>5575712.46</v>
      </c>
      <c r="W199" s="46">
        <f t="shared" si="40"/>
        <v>4740007</v>
      </c>
      <c r="X199" s="49"/>
      <c r="Y199" s="14">
        <v>1610266</v>
      </c>
      <c r="Z199" s="42">
        <f t="shared" ref="Z199:Z262" si="42">V199+W199+X199+Y199</f>
        <v>11925985.460000001</v>
      </c>
      <c r="AA199" s="42">
        <f t="shared" si="37"/>
        <v>50443153.460000001</v>
      </c>
      <c r="AB199" s="66">
        <f t="shared" ref="AB199:AB262" si="43">((AA199/$AA$5)*100)</f>
        <v>0.18839580253968896</v>
      </c>
      <c r="AC199" s="65">
        <f t="shared" si="38"/>
        <v>20.54725535721952</v>
      </c>
      <c r="AD199" s="58">
        <f t="shared" ref="AD199:AD262" si="44">((Y199/C199)*100)</f>
        <v>14.148568643006495</v>
      </c>
      <c r="AE199" s="69">
        <f t="shared" ref="AE199:AE262" si="45">(W199/B199)*100</f>
        <v>17.46756758400128</v>
      </c>
      <c r="AF199" s="70">
        <f t="shared" ref="AF199:AF262" si="46">(X199/B199)*100</f>
        <v>0</v>
      </c>
      <c r="AG199" s="65">
        <f t="shared" ref="AG199:AG262" si="47">(Z199/D199)*100</f>
        <v>30.962778623807441</v>
      </c>
      <c r="AH199" s="67">
        <f t="shared" ref="AH199:AH262" si="48">COUNT(F199:U199)</f>
        <v>6</v>
      </c>
      <c r="AI199" s="103">
        <v>22122</v>
      </c>
      <c r="AJ199" s="67">
        <v>1</v>
      </c>
    </row>
    <row r="200" spans="1:36" x14ac:dyDescent="0.2">
      <c r="A200" s="71" t="s">
        <v>192</v>
      </c>
      <c r="B200" s="19">
        <v>68263753</v>
      </c>
      <c r="C200" s="29">
        <v>12297038</v>
      </c>
      <c r="D200" s="28">
        <f t="shared" si="41"/>
        <v>80560791</v>
      </c>
      <c r="E200" s="36">
        <f t="shared" ref="E200:E263" si="49">(D200/$D$5)*100</f>
        <v>0.46222611369743788</v>
      </c>
      <c r="F200" s="12">
        <v>4561131.13</v>
      </c>
      <c r="G200" s="12"/>
      <c r="H200" s="12"/>
      <c r="I200" s="12"/>
      <c r="J200" s="12">
        <v>1360709.01</v>
      </c>
      <c r="K200" s="12"/>
      <c r="L200" s="12"/>
      <c r="M200" s="12">
        <v>6804692</v>
      </c>
      <c r="N200" s="12"/>
      <c r="O200" s="12">
        <v>122993</v>
      </c>
      <c r="P200" s="13">
        <v>8255308</v>
      </c>
      <c r="Q200" s="11"/>
      <c r="R200" s="12"/>
      <c r="S200" s="13">
        <v>2324000</v>
      </c>
      <c r="T200" s="13"/>
      <c r="U200" s="13"/>
      <c r="V200" s="44">
        <f t="shared" si="39"/>
        <v>14177148.140000001</v>
      </c>
      <c r="W200" s="46">
        <f t="shared" si="40"/>
        <v>9251685</v>
      </c>
      <c r="X200" s="49"/>
      <c r="Y200" s="14">
        <v>1738355</v>
      </c>
      <c r="Z200" s="42">
        <f t="shared" si="42"/>
        <v>25167188.140000001</v>
      </c>
      <c r="AA200" s="42">
        <f t="shared" ref="AA200:AA263" si="50">Z200+D200</f>
        <v>105727979.14</v>
      </c>
      <c r="AB200" s="66">
        <f t="shared" si="43"/>
        <v>0.39487435092206852</v>
      </c>
      <c r="AC200" s="65">
        <f t="shared" ref="AC200:AC263" si="51">(V200/B200)*100</f>
        <v>20.768193245982243</v>
      </c>
      <c r="AD200" s="58">
        <f t="shared" si="44"/>
        <v>14.13637170186837</v>
      </c>
      <c r="AE200" s="69">
        <f t="shared" si="45"/>
        <v>13.552851393916182</v>
      </c>
      <c r="AF200" s="70">
        <f t="shared" si="46"/>
        <v>0</v>
      </c>
      <c r="AG200" s="65">
        <f t="shared" si="47"/>
        <v>31.239996315329126</v>
      </c>
      <c r="AH200" s="67">
        <f t="shared" si="48"/>
        <v>6</v>
      </c>
      <c r="AI200" s="103">
        <v>349474</v>
      </c>
      <c r="AJ200" s="67">
        <v>0</v>
      </c>
    </row>
    <row r="201" spans="1:36" x14ac:dyDescent="0.2">
      <c r="A201" s="71" t="s">
        <v>193</v>
      </c>
      <c r="B201" s="19">
        <v>35504519</v>
      </c>
      <c r="C201" s="29">
        <v>11381123</v>
      </c>
      <c r="D201" s="28">
        <f t="shared" si="41"/>
        <v>46885642</v>
      </c>
      <c r="E201" s="36">
        <f t="shared" si="49"/>
        <v>0.26901136174133855</v>
      </c>
      <c r="F201" s="12">
        <v>2361573.92</v>
      </c>
      <c r="G201" s="12"/>
      <c r="H201" s="12"/>
      <c r="I201" s="12"/>
      <c r="J201" s="12">
        <v>636943.98</v>
      </c>
      <c r="K201" s="12"/>
      <c r="L201" s="12"/>
      <c r="M201" s="12">
        <v>6128557</v>
      </c>
      <c r="N201" s="12"/>
      <c r="O201" s="12">
        <v>6827674</v>
      </c>
      <c r="P201" s="13">
        <v>4293651</v>
      </c>
      <c r="Q201" s="11"/>
      <c r="R201" s="12"/>
      <c r="S201" s="13">
        <v>584000</v>
      </c>
      <c r="T201" s="13"/>
      <c r="U201" s="13"/>
      <c r="V201" s="44">
        <f t="shared" si="39"/>
        <v>7292168.9000000004</v>
      </c>
      <c r="W201" s="46">
        <f t="shared" si="40"/>
        <v>13540231</v>
      </c>
      <c r="X201" s="49"/>
      <c r="Y201" s="14">
        <v>1610266</v>
      </c>
      <c r="Z201" s="42">
        <f t="shared" si="42"/>
        <v>22442665.899999999</v>
      </c>
      <c r="AA201" s="42">
        <f t="shared" si="50"/>
        <v>69328307.900000006</v>
      </c>
      <c r="AB201" s="66">
        <f t="shared" si="43"/>
        <v>0.2589283442776093</v>
      </c>
      <c r="AC201" s="65">
        <f t="shared" si="51"/>
        <v>20.538706354534757</v>
      </c>
      <c r="AD201" s="58">
        <f t="shared" si="44"/>
        <v>14.148568643006495</v>
      </c>
      <c r="AE201" s="69">
        <f t="shared" si="45"/>
        <v>38.136641141371328</v>
      </c>
      <c r="AF201" s="70">
        <f t="shared" si="46"/>
        <v>0</v>
      </c>
      <c r="AG201" s="65">
        <f t="shared" si="47"/>
        <v>47.866820081081535</v>
      </c>
      <c r="AH201" s="67">
        <f t="shared" si="48"/>
        <v>6</v>
      </c>
      <c r="AI201" s="103">
        <v>65089</v>
      </c>
      <c r="AJ201" s="67">
        <v>0</v>
      </c>
    </row>
    <row r="202" spans="1:36" s="25" customFormat="1" x14ac:dyDescent="0.2">
      <c r="A202" s="87" t="s">
        <v>194</v>
      </c>
      <c r="B202" s="19">
        <v>31620400</v>
      </c>
      <c r="C202" s="29">
        <v>8794504</v>
      </c>
      <c r="D202" s="28">
        <f t="shared" si="41"/>
        <v>40414904</v>
      </c>
      <c r="E202" s="36">
        <f t="shared" si="49"/>
        <v>0.23188481368529557</v>
      </c>
      <c r="F202" s="96">
        <v>2101235.2999999998</v>
      </c>
      <c r="G202" s="96"/>
      <c r="H202" s="96"/>
      <c r="I202" s="96"/>
      <c r="J202" s="96">
        <v>567263.66</v>
      </c>
      <c r="K202" s="96"/>
      <c r="L202" s="96"/>
      <c r="M202" s="96">
        <v>2637443</v>
      </c>
      <c r="N202" s="96"/>
      <c r="O202" s="96">
        <v>4833933.1900000004</v>
      </c>
      <c r="P202" s="97">
        <v>3823935</v>
      </c>
      <c r="Q202" s="98"/>
      <c r="R202" s="96"/>
      <c r="S202" s="97">
        <v>432000</v>
      </c>
      <c r="T202" s="97"/>
      <c r="U202" s="97"/>
      <c r="V202" s="44">
        <f t="shared" si="39"/>
        <v>6492433.96</v>
      </c>
      <c r="W202" s="46">
        <f t="shared" si="40"/>
        <v>7903376.1900000004</v>
      </c>
      <c r="X202" s="49"/>
      <c r="Y202" s="14">
        <v>1244296</v>
      </c>
      <c r="Z202" s="42">
        <f t="shared" si="42"/>
        <v>15640106.15</v>
      </c>
      <c r="AA202" s="42">
        <f t="shared" si="50"/>
        <v>56055010.149999999</v>
      </c>
      <c r="AB202" s="66">
        <f t="shared" si="43"/>
        <v>0.20935504422723811</v>
      </c>
      <c r="AC202" s="99">
        <f t="shared" si="51"/>
        <v>20.532421980746605</v>
      </c>
      <c r="AD202" s="58">
        <f t="shared" si="44"/>
        <v>14.148563693870628</v>
      </c>
      <c r="AE202" s="69">
        <f t="shared" si="45"/>
        <v>24.994548424434861</v>
      </c>
      <c r="AF202" s="70">
        <f t="shared" si="46"/>
        <v>0</v>
      </c>
      <c r="AG202" s="99">
        <f t="shared" si="47"/>
        <v>38.698857604610417</v>
      </c>
      <c r="AH202" s="100">
        <f t="shared" si="48"/>
        <v>6</v>
      </c>
      <c r="AI202" s="103">
        <v>54739</v>
      </c>
      <c r="AJ202" s="100">
        <v>1</v>
      </c>
    </row>
    <row r="203" spans="1:36" x14ac:dyDescent="0.2">
      <c r="A203" s="71" t="s">
        <v>195</v>
      </c>
      <c r="B203" s="19">
        <v>39999864</v>
      </c>
      <c r="C203" s="29">
        <v>13450418</v>
      </c>
      <c r="D203" s="28">
        <f t="shared" si="41"/>
        <v>53450282</v>
      </c>
      <c r="E203" s="36">
        <f t="shared" si="49"/>
        <v>0.30667668251782826</v>
      </c>
      <c r="F203" s="12">
        <v>2661039</v>
      </c>
      <c r="G203" s="12"/>
      <c r="H203" s="12"/>
      <c r="I203" s="12"/>
      <c r="J203" s="12">
        <v>717589.58</v>
      </c>
      <c r="K203" s="12"/>
      <c r="L203" s="12"/>
      <c r="M203" s="12">
        <v>5555503</v>
      </c>
      <c r="N203" s="12"/>
      <c r="O203" s="12">
        <v>6835366</v>
      </c>
      <c r="P203" s="13">
        <v>4837285</v>
      </c>
      <c r="Q203" s="11"/>
      <c r="R203" s="12"/>
      <c r="S203" s="13">
        <v>1356000</v>
      </c>
      <c r="T203" s="13"/>
      <c r="U203" s="13"/>
      <c r="V203" s="44">
        <f t="shared" si="39"/>
        <v>8215913.5800000001</v>
      </c>
      <c r="W203" s="46">
        <f t="shared" si="40"/>
        <v>13746869</v>
      </c>
      <c r="X203" s="49"/>
      <c r="Y203" s="14">
        <v>1903042</v>
      </c>
      <c r="Z203" s="42">
        <f t="shared" si="42"/>
        <v>23865824.579999998</v>
      </c>
      <c r="AA203" s="42">
        <f t="shared" si="50"/>
        <v>77316106.579999998</v>
      </c>
      <c r="AB203" s="66">
        <f t="shared" si="43"/>
        <v>0.28876128769256421</v>
      </c>
      <c r="AC203" s="65">
        <f t="shared" si="51"/>
        <v>20.539853785502871</v>
      </c>
      <c r="AD203" s="58">
        <f t="shared" si="44"/>
        <v>14.148571442166332</v>
      </c>
      <c r="AE203" s="69">
        <f t="shared" si="45"/>
        <v>34.367289348783785</v>
      </c>
      <c r="AF203" s="70">
        <f t="shared" si="46"/>
        <v>0</v>
      </c>
      <c r="AG203" s="65">
        <f t="shared" si="47"/>
        <v>44.650512002911412</v>
      </c>
      <c r="AH203" s="67">
        <f t="shared" si="48"/>
        <v>6</v>
      </c>
      <c r="AI203" s="103">
        <v>136817</v>
      </c>
      <c r="AJ203" s="67">
        <v>1</v>
      </c>
    </row>
    <row r="204" spans="1:36" x14ac:dyDescent="0.2">
      <c r="A204" s="71" t="s">
        <v>348</v>
      </c>
      <c r="B204" s="19">
        <v>27879962</v>
      </c>
      <c r="C204" s="29">
        <v>10863799</v>
      </c>
      <c r="D204" s="28">
        <f t="shared" si="41"/>
        <v>38743761</v>
      </c>
      <c r="E204" s="36">
        <f t="shared" si="49"/>
        <v>0.22229645283711724</v>
      </c>
      <c r="F204" s="12">
        <v>1853266.92</v>
      </c>
      <c r="G204" s="12"/>
      <c r="H204" s="12"/>
      <c r="I204" s="12"/>
      <c r="J204" s="12">
        <v>500160.95</v>
      </c>
      <c r="K204" s="12"/>
      <c r="L204" s="12"/>
      <c r="M204" s="12">
        <v>3863442</v>
      </c>
      <c r="N204" s="12"/>
      <c r="O204" s="12">
        <v>4023336</v>
      </c>
      <c r="P204" s="13">
        <v>3371594</v>
      </c>
      <c r="Q204" s="11"/>
      <c r="R204" s="12"/>
      <c r="S204" s="13">
        <v>288000</v>
      </c>
      <c r="T204" s="13"/>
      <c r="U204" s="13"/>
      <c r="V204" s="44">
        <f t="shared" si="39"/>
        <v>5725021.8700000001</v>
      </c>
      <c r="W204" s="46">
        <f t="shared" si="40"/>
        <v>8174778</v>
      </c>
      <c r="X204" s="49"/>
      <c r="Y204" s="14">
        <v>1537072</v>
      </c>
      <c r="Z204" s="42">
        <f t="shared" si="42"/>
        <v>15436871.870000001</v>
      </c>
      <c r="AA204" s="42">
        <f t="shared" si="50"/>
        <v>54180632.870000005</v>
      </c>
      <c r="AB204" s="66">
        <f t="shared" si="43"/>
        <v>0.2023545934681916</v>
      </c>
      <c r="AC204" s="65">
        <f t="shared" si="51"/>
        <v>20.534539717091437</v>
      </c>
      <c r="AD204" s="58">
        <f t="shared" si="44"/>
        <v>14.148568102189667</v>
      </c>
      <c r="AE204" s="69">
        <f t="shared" si="45"/>
        <v>29.32133838632922</v>
      </c>
      <c r="AF204" s="70">
        <f t="shared" si="46"/>
        <v>0</v>
      </c>
      <c r="AG204" s="65">
        <f t="shared" si="47"/>
        <v>39.843503757934087</v>
      </c>
      <c r="AH204" s="67">
        <f t="shared" si="48"/>
        <v>6</v>
      </c>
      <c r="AI204" s="103">
        <v>28900</v>
      </c>
      <c r="AJ204" s="67">
        <v>1</v>
      </c>
    </row>
    <row r="205" spans="1:36" x14ac:dyDescent="0.2">
      <c r="A205" s="71" t="s">
        <v>196</v>
      </c>
      <c r="B205" s="19">
        <v>30210814</v>
      </c>
      <c r="C205" s="29">
        <v>7378223</v>
      </c>
      <c r="D205" s="28">
        <f t="shared" si="41"/>
        <v>37589037</v>
      </c>
      <c r="E205" s="36">
        <f t="shared" si="49"/>
        <v>0.21567110097192563</v>
      </c>
      <c r="F205" s="12">
        <v>2024036.04</v>
      </c>
      <c r="G205" s="12"/>
      <c r="H205" s="12"/>
      <c r="I205" s="12"/>
      <c r="J205" s="12">
        <v>602195.54</v>
      </c>
      <c r="K205" s="12"/>
      <c r="L205" s="12"/>
      <c r="M205" s="12">
        <v>2856111</v>
      </c>
      <c r="N205" s="12"/>
      <c r="O205" s="12">
        <v>14309797.130000001</v>
      </c>
      <c r="P205" s="13">
        <v>3653470</v>
      </c>
      <c r="Q205" s="11"/>
      <c r="R205" s="12"/>
      <c r="S205" s="13">
        <v>3568000</v>
      </c>
      <c r="T205" s="13"/>
      <c r="U205" s="13"/>
      <c r="V205" s="44">
        <f t="shared" si="39"/>
        <v>6279701.5800000001</v>
      </c>
      <c r="W205" s="46">
        <f t="shared" si="40"/>
        <v>20733908.130000003</v>
      </c>
      <c r="X205" s="49"/>
      <c r="Y205" s="14">
        <v>1043013</v>
      </c>
      <c r="Z205" s="42">
        <f t="shared" si="42"/>
        <v>28056622.710000001</v>
      </c>
      <c r="AA205" s="42">
        <f t="shared" si="50"/>
        <v>65645659.710000001</v>
      </c>
      <c r="AB205" s="66">
        <f t="shared" si="43"/>
        <v>0.24517433776458381</v>
      </c>
      <c r="AC205" s="65">
        <f t="shared" si="51"/>
        <v>20.786270704258417</v>
      </c>
      <c r="AD205" s="58">
        <f t="shared" si="44"/>
        <v>14.136371318676597</v>
      </c>
      <c r="AE205" s="69">
        <f t="shared" si="45"/>
        <v>68.630749671293216</v>
      </c>
      <c r="AF205" s="70">
        <f t="shared" si="46"/>
        <v>0</v>
      </c>
      <c r="AG205" s="65">
        <f t="shared" si="47"/>
        <v>74.640440269858473</v>
      </c>
      <c r="AH205" s="67">
        <f t="shared" si="48"/>
        <v>6</v>
      </c>
      <c r="AI205" s="103">
        <v>74220</v>
      </c>
      <c r="AJ205" s="67">
        <v>0</v>
      </c>
    </row>
    <row r="206" spans="1:36" x14ac:dyDescent="0.2">
      <c r="A206" s="71" t="s">
        <v>197</v>
      </c>
      <c r="B206" s="19">
        <v>77222287</v>
      </c>
      <c r="C206" s="29">
        <v>22244923</v>
      </c>
      <c r="D206" s="28">
        <f t="shared" si="41"/>
        <v>99467210</v>
      </c>
      <c r="E206" s="36">
        <f t="shared" si="49"/>
        <v>0.57070370521345704</v>
      </c>
      <c r="F206" s="12">
        <v>5130078.47</v>
      </c>
      <c r="G206" s="12"/>
      <c r="H206" s="12"/>
      <c r="I206" s="12"/>
      <c r="J206" s="12">
        <v>1385352.42</v>
      </c>
      <c r="K206" s="12"/>
      <c r="L206" s="12"/>
      <c r="M206" s="12">
        <v>12906188</v>
      </c>
      <c r="N206" s="12"/>
      <c r="O206" s="12">
        <v>64057801</v>
      </c>
      <c r="P206" s="13">
        <v>9338686</v>
      </c>
      <c r="Q206" s="11"/>
      <c r="R206" s="12"/>
      <c r="S206" s="13">
        <v>800000</v>
      </c>
      <c r="T206" s="13"/>
      <c r="U206" s="13"/>
      <c r="V206" s="44">
        <f t="shared" si="39"/>
        <v>15854116.890000001</v>
      </c>
      <c r="W206" s="46">
        <f t="shared" si="40"/>
        <v>77763989</v>
      </c>
      <c r="X206" s="49"/>
      <c r="Y206" s="14">
        <v>3147338</v>
      </c>
      <c r="Z206" s="42">
        <f t="shared" si="42"/>
        <v>96765443.890000001</v>
      </c>
      <c r="AA206" s="42">
        <f t="shared" si="50"/>
        <v>196232653.88999999</v>
      </c>
      <c r="AB206" s="66">
        <f t="shared" si="43"/>
        <v>0.73289248943199525</v>
      </c>
      <c r="AC206" s="65">
        <f t="shared" si="51"/>
        <v>20.530493858592923</v>
      </c>
      <c r="AD206" s="58">
        <f t="shared" si="44"/>
        <v>14.148567742850807</v>
      </c>
      <c r="AE206" s="69">
        <f t="shared" si="45"/>
        <v>100.70148401587744</v>
      </c>
      <c r="AF206" s="70">
        <f t="shared" si="46"/>
        <v>0</v>
      </c>
      <c r="AG206" s="65">
        <f t="shared" si="47"/>
        <v>97.28376204580384</v>
      </c>
      <c r="AH206" s="67">
        <f t="shared" si="48"/>
        <v>6</v>
      </c>
      <c r="AI206" s="103">
        <v>278990</v>
      </c>
      <c r="AJ206" s="67">
        <v>1</v>
      </c>
    </row>
    <row r="207" spans="1:36" x14ac:dyDescent="0.2">
      <c r="A207" s="71" t="s">
        <v>198</v>
      </c>
      <c r="B207" s="19">
        <v>31019262</v>
      </c>
      <c r="C207" s="29">
        <v>9345749</v>
      </c>
      <c r="D207" s="28">
        <f t="shared" si="41"/>
        <v>40365011</v>
      </c>
      <c r="E207" s="36">
        <f t="shared" si="49"/>
        <v>0.23159854728690946</v>
      </c>
      <c r="F207" s="12">
        <v>2065588.83</v>
      </c>
      <c r="G207" s="12"/>
      <c r="H207" s="12"/>
      <c r="I207" s="12"/>
      <c r="J207" s="12">
        <v>618310.43999999994</v>
      </c>
      <c r="K207" s="12"/>
      <c r="L207" s="12"/>
      <c r="M207" s="12">
        <v>2785531</v>
      </c>
      <c r="N207" s="12"/>
      <c r="O207" s="12">
        <v>11788716.75</v>
      </c>
      <c r="P207" s="13">
        <v>3751220</v>
      </c>
      <c r="Q207" s="11"/>
      <c r="R207" s="12"/>
      <c r="S207" s="13">
        <v>788000</v>
      </c>
      <c r="T207" s="13"/>
      <c r="U207" s="13"/>
      <c r="V207" s="44">
        <f t="shared" si="39"/>
        <v>6435119.2699999996</v>
      </c>
      <c r="W207" s="46">
        <f t="shared" si="40"/>
        <v>15362247.75</v>
      </c>
      <c r="X207" s="49"/>
      <c r="Y207" s="14">
        <v>1321150</v>
      </c>
      <c r="Z207" s="42">
        <f t="shared" si="42"/>
        <v>23118517.02</v>
      </c>
      <c r="AA207" s="42">
        <f t="shared" si="50"/>
        <v>63483528.019999996</v>
      </c>
      <c r="AB207" s="66">
        <f t="shared" si="43"/>
        <v>0.23709917776775588</v>
      </c>
      <c r="AC207" s="65">
        <f t="shared" si="51"/>
        <v>20.745558904657369</v>
      </c>
      <c r="AD207" s="58">
        <f t="shared" si="44"/>
        <v>14.136373660366869</v>
      </c>
      <c r="AE207" s="69">
        <f t="shared" si="45"/>
        <v>49.524865388480229</v>
      </c>
      <c r="AF207" s="70">
        <f t="shared" si="46"/>
        <v>0</v>
      </c>
      <c r="AG207" s="65">
        <f t="shared" si="47"/>
        <v>57.273654700601959</v>
      </c>
      <c r="AH207" s="67">
        <f t="shared" si="48"/>
        <v>6</v>
      </c>
      <c r="AI207" s="103">
        <v>87595</v>
      </c>
      <c r="AJ207" s="67">
        <v>0</v>
      </c>
    </row>
    <row r="208" spans="1:36" x14ac:dyDescent="0.2">
      <c r="A208" s="71" t="s">
        <v>43</v>
      </c>
      <c r="B208" s="19">
        <v>53072758</v>
      </c>
      <c r="C208" s="29">
        <v>13967742</v>
      </c>
      <c r="D208" s="28">
        <f t="shared" si="41"/>
        <v>67040500</v>
      </c>
      <c r="E208" s="36">
        <f t="shared" si="49"/>
        <v>0.38465200491059087</v>
      </c>
      <c r="F208" s="12">
        <v>3524567.66</v>
      </c>
      <c r="G208" s="12"/>
      <c r="H208" s="12"/>
      <c r="I208" s="12"/>
      <c r="J208" s="12">
        <v>952114.69</v>
      </c>
      <c r="K208" s="12"/>
      <c r="L208" s="12"/>
      <c r="M208" s="12">
        <v>7981914</v>
      </c>
      <c r="N208" s="12"/>
      <c r="O208" s="12">
        <v>5333333</v>
      </c>
      <c r="P208" s="13">
        <v>6418223</v>
      </c>
      <c r="Q208" s="11"/>
      <c r="R208" s="12"/>
      <c r="S208" s="13">
        <v>1036000</v>
      </c>
      <c r="T208" s="13"/>
      <c r="U208" s="13"/>
      <c r="V208" s="44">
        <f t="shared" si="39"/>
        <v>10894905.35</v>
      </c>
      <c r="W208" s="46">
        <f t="shared" si="40"/>
        <v>14351247</v>
      </c>
      <c r="X208" s="49"/>
      <c r="Y208" s="14">
        <v>1976236</v>
      </c>
      <c r="Z208" s="42">
        <f t="shared" si="42"/>
        <v>27222388.350000001</v>
      </c>
      <c r="AA208" s="42">
        <f t="shared" si="50"/>
        <v>94262888.349999994</v>
      </c>
      <c r="AB208" s="66">
        <f t="shared" si="43"/>
        <v>0.35205436778431232</v>
      </c>
      <c r="AC208" s="65">
        <f t="shared" si="51"/>
        <v>20.528244170012798</v>
      </c>
      <c r="AD208" s="58">
        <f t="shared" si="44"/>
        <v>14.148571759129</v>
      </c>
      <c r="AE208" s="69">
        <f t="shared" si="45"/>
        <v>27.040703254954263</v>
      </c>
      <c r="AF208" s="70">
        <f t="shared" si="46"/>
        <v>0</v>
      </c>
      <c r="AG208" s="65">
        <f t="shared" si="47"/>
        <v>40.605885024723861</v>
      </c>
      <c r="AH208" s="67">
        <f t="shared" si="48"/>
        <v>6</v>
      </c>
      <c r="AI208" s="103">
        <v>151863</v>
      </c>
      <c r="AJ208" s="67">
        <v>1</v>
      </c>
    </row>
    <row r="209" spans="1:36" x14ac:dyDescent="0.2">
      <c r="A209" s="71" t="s">
        <v>199</v>
      </c>
      <c r="B209" s="19">
        <v>49382544</v>
      </c>
      <c r="C209" s="29">
        <v>15002390</v>
      </c>
      <c r="D209" s="28">
        <f t="shared" si="41"/>
        <v>64384934</v>
      </c>
      <c r="E209" s="36">
        <f t="shared" si="49"/>
        <v>0.36941541231249864</v>
      </c>
      <c r="F209" s="12">
        <v>3285139.77</v>
      </c>
      <c r="G209" s="12"/>
      <c r="H209" s="12"/>
      <c r="I209" s="12"/>
      <c r="J209" s="12">
        <v>885912.98</v>
      </c>
      <c r="K209" s="12"/>
      <c r="L209" s="12"/>
      <c r="M209" s="12">
        <v>8148049</v>
      </c>
      <c r="N209" s="12"/>
      <c r="O209" s="12">
        <v>3498943</v>
      </c>
      <c r="P209" s="13">
        <v>5971956</v>
      </c>
      <c r="Q209" s="11"/>
      <c r="R209" s="12"/>
      <c r="S209" s="13">
        <v>516000</v>
      </c>
      <c r="T209" s="13"/>
      <c r="U209" s="13"/>
      <c r="V209" s="44">
        <f t="shared" si="39"/>
        <v>10143008.75</v>
      </c>
      <c r="W209" s="46">
        <f t="shared" si="40"/>
        <v>12162992</v>
      </c>
      <c r="X209" s="49"/>
      <c r="Y209" s="14">
        <v>2122623</v>
      </c>
      <c r="Z209" s="42">
        <f t="shared" si="42"/>
        <v>24428623.75</v>
      </c>
      <c r="AA209" s="42">
        <f t="shared" si="50"/>
        <v>88813557.75</v>
      </c>
      <c r="AB209" s="66">
        <f t="shared" si="43"/>
        <v>0.33170213083494765</v>
      </c>
      <c r="AC209" s="65">
        <f t="shared" si="51"/>
        <v>20.539664278940347</v>
      </c>
      <c r="AD209" s="58">
        <f t="shared" si="44"/>
        <v>14.14856566187121</v>
      </c>
      <c r="AE209" s="69">
        <f t="shared" si="45"/>
        <v>24.630144611423827</v>
      </c>
      <c r="AF209" s="70">
        <f t="shared" si="46"/>
        <v>0</v>
      </c>
      <c r="AG209" s="65">
        <f t="shared" si="47"/>
        <v>37.941521769673628</v>
      </c>
      <c r="AH209" s="67">
        <f t="shared" si="48"/>
        <v>6</v>
      </c>
      <c r="AI209" s="103">
        <v>164506</v>
      </c>
      <c r="AJ209" s="67">
        <v>1</v>
      </c>
    </row>
    <row r="210" spans="1:36" x14ac:dyDescent="0.2">
      <c r="A210" s="71" t="s">
        <v>200</v>
      </c>
      <c r="B210" s="19">
        <v>35886829</v>
      </c>
      <c r="C210" s="29">
        <v>10346476</v>
      </c>
      <c r="D210" s="28">
        <f t="shared" si="41"/>
        <v>46233305</v>
      </c>
      <c r="E210" s="36">
        <f t="shared" si="49"/>
        <v>0.26526850876549019</v>
      </c>
      <c r="F210" s="12">
        <v>2387430.6</v>
      </c>
      <c r="G210" s="12"/>
      <c r="H210" s="12"/>
      <c r="I210" s="12"/>
      <c r="J210" s="12">
        <v>643802.55000000005</v>
      </c>
      <c r="K210" s="12"/>
      <c r="L210" s="12"/>
      <c r="M210" s="12">
        <v>2672096</v>
      </c>
      <c r="N210" s="12"/>
      <c r="O210" s="12">
        <v>1251210</v>
      </c>
      <c r="P210" s="13">
        <v>4339885</v>
      </c>
      <c r="Q210" s="11"/>
      <c r="R210" s="12"/>
      <c r="S210" s="13">
        <v>416000</v>
      </c>
      <c r="T210" s="13"/>
      <c r="U210" s="13"/>
      <c r="V210" s="44">
        <f t="shared" si="39"/>
        <v>7371118.1500000004</v>
      </c>
      <c r="W210" s="46">
        <f t="shared" si="40"/>
        <v>4339306</v>
      </c>
      <c r="X210" s="49"/>
      <c r="Y210" s="14">
        <v>1463878</v>
      </c>
      <c r="Z210" s="42">
        <f t="shared" si="42"/>
        <v>13174302.15</v>
      </c>
      <c r="AA210" s="42">
        <f t="shared" si="50"/>
        <v>59407607.149999999</v>
      </c>
      <c r="AB210" s="66">
        <f t="shared" si="43"/>
        <v>0.22187637089068724</v>
      </c>
      <c r="AC210" s="65">
        <f t="shared" si="51"/>
        <v>20.539898217254024</v>
      </c>
      <c r="AD210" s="58">
        <f t="shared" si="44"/>
        <v>14.148566139814175</v>
      </c>
      <c r="AE210" s="69">
        <f t="shared" si="45"/>
        <v>12.091639526022208</v>
      </c>
      <c r="AF210" s="70">
        <f t="shared" si="46"/>
        <v>0</v>
      </c>
      <c r="AG210" s="65">
        <f t="shared" si="47"/>
        <v>28.495263641653999</v>
      </c>
      <c r="AH210" s="67">
        <f t="shared" si="48"/>
        <v>6</v>
      </c>
      <c r="AI210" s="103">
        <v>73443</v>
      </c>
      <c r="AJ210" s="67">
        <v>0</v>
      </c>
    </row>
    <row r="211" spans="1:36" x14ac:dyDescent="0.2">
      <c r="A211" s="71" t="s">
        <v>58</v>
      </c>
      <c r="B211" s="19">
        <v>35176456</v>
      </c>
      <c r="C211" s="29">
        <v>11381123</v>
      </c>
      <c r="D211" s="28">
        <f t="shared" si="41"/>
        <v>46557579</v>
      </c>
      <c r="E211" s="36">
        <f t="shared" si="49"/>
        <v>0.26712906535800329</v>
      </c>
      <c r="F211" s="12">
        <v>2339001.34</v>
      </c>
      <c r="G211" s="12"/>
      <c r="H211" s="12"/>
      <c r="I211" s="12"/>
      <c r="J211" s="12">
        <v>631058.59</v>
      </c>
      <c r="K211" s="12"/>
      <c r="L211" s="12"/>
      <c r="M211" s="12">
        <v>7399511</v>
      </c>
      <c r="N211" s="12"/>
      <c r="O211" s="12">
        <v>6666667</v>
      </c>
      <c r="P211" s="13">
        <v>4253978</v>
      </c>
      <c r="Q211" s="11"/>
      <c r="R211" s="12"/>
      <c r="S211" s="13">
        <v>400000</v>
      </c>
      <c r="T211" s="13"/>
      <c r="U211" s="13"/>
      <c r="V211" s="44">
        <f t="shared" si="39"/>
        <v>7224037.9299999997</v>
      </c>
      <c r="W211" s="46">
        <f t="shared" si="40"/>
        <v>14466178</v>
      </c>
      <c r="X211" s="49"/>
      <c r="Y211" s="14">
        <v>1610266</v>
      </c>
      <c r="Z211" s="42">
        <f t="shared" si="42"/>
        <v>23300481.93</v>
      </c>
      <c r="AA211" s="42">
        <f t="shared" si="50"/>
        <v>69858060.930000007</v>
      </c>
      <c r="AB211" s="66">
        <f t="shared" si="43"/>
        <v>0.26090687338193708</v>
      </c>
      <c r="AC211" s="65">
        <f t="shared" si="51"/>
        <v>20.536571194096414</v>
      </c>
      <c r="AD211" s="58">
        <f t="shared" si="44"/>
        <v>14.148568643006495</v>
      </c>
      <c r="AE211" s="69">
        <f t="shared" si="45"/>
        <v>41.124603342644868</v>
      </c>
      <c r="AF211" s="70">
        <f t="shared" si="46"/>
        <v>0</v>
      </c>
      <c r="AG211" s="65">
        <f t="shared" si="47"/>
        <v>50.046592693318523</v>
      </c>
      <c r="AH211" s="67">
        <f t="shared" si="48"/>
        <v>6</v>
      </c>
      <c r="AI211" s="103">
        <v>40779</v>
      </c>
      <c r="AJ211" s="67">
        <v>1</v>
      </c>
    </row>
    <row r="212" spans="1:36" x14ac:dyDescent="0.2">
      <c r="A212" s="71" t="s">
        <v>201</v>
      </c>
      <c r="B212" s="19">
        <v>45632098</v>
      </c>
      <c r="C212" s="29">
        <v>14485066</v>
      </c>
      <c r="D212" s="28">
        <f t="shared" si="41"/>
        <v>60117164</v>
      </c>
      <c r="E212" s="36">
        <f t="shared" si="49"/>
        <v>0.34492862765252041</v>
      </c>
      <c r="F212" s="12">
        <v>3021282.87</v>
      </c>
      <c r="G212" s="12"/>
      <c r="H212" s="12"/>
      <c r="I212" s="12"/>
      <c r="J212" s="12">
        <v>818630.73</v>
      </c>
      <c r="K212" s="12"/>
      <c r="L212" s="12"/>
      <c r="M212" s="12">
        <v>4263713</v>
      </c>
      <c r="N212" s="12"/>
      <c r="O212" s="12">
        <v>4783212</v>
      </c>
      <c r="P212" s="13">
        <v>5518405</v>
      </c>
      <c r="Q212" s="11"/>
      <c r="R212" s="12"/>
      <c r="S212" s="13">
        <v>532000</v>
      </c>
      <c r="T212" s="13">
        <v>9681960</v>
      </c>
      <c r="U212" s="13"/>
      <c r="V212" s="44">
        <f t="shared" si="39"/>
        <v>9358318.5999999996</v>
      </c>
      <c r="W212" s="46">
        <f t="shared" si="40"/>
        <v>19260885</v>
      </c>
      <c r="X212" s="49"/>
      <c r="Y212" s="14">
        <v>2049429</v>
      </c>
      <c r="Z212" s="42">
        <f t="shared" si="42"/>
        <v>30668632.600000001</v>
      </c>
      <c r="AA212" s="42">
        <f t="shared" si="50"/>
        <v>90785796.599999994</v>
      </c>
      <c r="AB212" s="66">
        <f t="shared" si="43"/>
        <v>0.3390680763688711</v>
      </c>
      <c r="AC212" s="65">
        <f t="shared" si="51"/>
        <v>20.50819271995778</v>
      </c>
      <c r="AD212" s="58">
        <f t="shared" si="44"/>
        <v>14.148565149789446</v>
      </c>
      <c r="AE212" s="69">
        <f t="shared" si="45"/>
        <v>42.209071781008184</v>
      </c>
      <c r="AF212" s="70">
        <f t="shared" si="46"/>
        <v>0</v>
      </c>
      <c r="AG212" s="65">
        <f t="shared" si="47"/>
        <v>51.01476942591637</v>
      </c>
      <c r="AH212" s="67">
        <f t="shared" si="48"/>
        <v>7</v>
      </c>
      <c r="AI212" s="103">
        <v>120709</v>
      </c>
      <c r="AJ212" s="67">
        <v>1</v>
      </c>
    </row>
    <row r="213" spans="1:36" x14ac:dyDescent="0.2">
      <c r="A213" s="71" t="s">
        <v>202</v>
      </c>
      <c r="B213" s="19">
        <v>31869710</v>
      </c>
      <c r="C213" s="29">
        <v>10346476</v>
      </c>
      <c r="D213" s="28">
        <f t="shared" si="41"/>
        <v>42216186</v>
      </c>
      <c r="E213" s="36">
        <f t="shared" si="49"/>
        <v>0.24221986089868688</v>
      </c>
      <c r="F213" s="12">
        <v>2119307.11</v>
      </c>
      <c r="G213" s="12"/>
      <c r="H213" s="12"/>
      <c r="I213" s="12"/>
      <c r="J213" s="12">
        <v>571736.24</v>
      </c>
      <c r="K213" s="12"/>
      <c r="L213" s="12"/>
      <c r="M213" s="12">
        <v>6789501</v>
      </c>
      <c r="N213" s="12"/>
      <c r="O213" s="12">
        <v>1662734</v>
      </c>
      <c r="P213" s="13">
        <v>3854084</v>
      </c>
      <c r="Q213" s="11"/>
      <c r="R213" s="12"/>
      <c r="S213" s="13">
        <v>360000</v>
      </c>
      <c r="T213" s="13"/>
      <c r="U213" s="13"/>
      <c r="V213" s="44">
        <f t="shared" si="39"/>
        <v>6545127.3499999996</v>
      </c>
      <c r="W213" s="46">
        <f t="shared" si="40"/>
        <v>8812235</v>
      </c>
      <c r="X213" s="49"/>
      <c r="Y213" s="14">
        <v>1463878</v>
      </c>
      <c r="Z213" s="42">
        <f t="shared" si="42"/>
        <v>16821240.350000001</v>
      </c>
      <c r="AA213" s="42">
        <f t="shared" si="50"/>
        <v>59037426.350000001</v>
      </c>
      <c r="AB213" s="66">
        <f t="shared" si="43"/>
        <v>0.22049381440646412</v>
      </c>
      <c r="AC213" s="65">
        <f t="shared" si="51"/>
        <v>20.537141222809996</v>
      </c>
      <c r="AD213" s="58">
        <f t="shared" si="44"/>
        <v>14.148566139814175</v>
      </c>
      <c r="AE213" s="69">
        <f t="shared" si="45"/>
        <v>27.650816402157407</v>
      </c>
      <c r="AF213" s="70">
        <f t="shared" si="46"/>
        <v>0</v>
      </c>
      <c r="AG213" s="65">
        <f t="shared" si="47"/>
        <v>39.845476211422799</v>
      </c>
      <c r="AH213" s="67">
        <f t="shared" si="48"/>
        <v>6</v>
      </c>
      <c r="AI213" s="103">
        <v>23123</v>
      </c>
      <c r="AJ213" s="67">
        <v>1</v>
      </c>
    </row>
    <row r="214" spans="1:36" x14ac:dyDescent="0.2">
      <c r="A214" s="71" t="s">
        <v>203</v>
      </c>
      <c r="B214" s="19">
        <v>66248143</v>
      </c>
      <c r="C214" s="29">
        <v>18106332</v>
      </c>
      <c r="D214" s="28">
        <f t="shared" si="41"/>
        <v>84354475</v>
      </c>
      <c r="E214" s="36">
        <f t="shared" si="49"/>
        <v>0.48399277946808739</v>
      </c>
      <c r="F214" s="12">
        <v>4399247.47</v>
      </c>
      <c r="G214" s="12"/>
      <c r="H214" s="12"/>
      <c r="I214" s="12"/>
      <c r="J214" s="12">
        <v>1188478.47</v>
      </c>
      <c r="K214" s="12"/>
      <c r="L214" s="12"/>
      <c r="M214" s="12">
        <v>9703491</v>
      </c>
      <c r="N214" s="12"/>
      <c r="O214" s="12">
        <v>23159250</v>
      </c>
      <c r="P214" s="13">
        <v>8011555</v>
      </c>
      <c r="Q214" s="11"/>
      <c r="R214" s="12"/>
      <c r="S214" s="13">
        <v>1756000</v>
      </c>
      <c r="T214" s="13"/>
      <c r="U214" s="13">
        <v>20000000</v>
      </c>
      <c r="V214" s="44">
        <f t="shared" si="39"/>
        <v>13599280.939999999</v>
      </c>
      <c r="W214" s="46">
        <f t="shared" si="40"/>
        <v>54618741</v>
      </c>
      <c r="X214" s="49"/>
      <c r="Y214" s="14">
        <v>2561787</v>
      </c>
      <c r="Z214" s="42">
        <f t="shared" si="42"/>
        <v>70779808.939999998</v>
      </c>
      <c r="AA214" s="42">
        <f t="shared" si="50"/>
        <v>155134283.94</v>
      </c>
      <c r="AB214" s="66">
        <f t="shared" si="43"/>
        <v>0.57939771643087667</v>
      </c>
      <c r="AC214" s="65">
        <f t="shared" si="51"/>
        <v>20.527791911087984</v>
      </c>
      <c r="AD214" s="58">
        <f t="shared" si="44"/>
        <v>14.148569682694429</v>
      </c>
      <c r="AE214" s="69">
        <f t="shared" si="45"/>
        <v>82.445693609857102</v>
      </c>
      <c r="AF214" s="70">
        <f t="shared" si="46"/>
        <v>0</v>
      </c>
      <c r="AG214" s="65">
        <f t="shared" si="47"/>
        <v>83.907592264666448</v>
      </c>
      <c r="AH214" s="67">
        <f t="shared" si="48"/>
        <v>7</v>
      </c>
      <c r="AI214" s="103">
        <v>230369</v>
      </c>
      <c r="AJ214" s="67">
        <v>1</v>
      </c>
    </row>
    <row r="215" spans="1:36" x14ac:dyDescent="0.2">
      <c r="A215" s="71" t="s">
        <v>35</v>
      </c>
      <c r="B215" s="19">
        <v>30181856</v>
      </c>
      <c r="C215" s="29">
        <v>11381123</v>
      </c>
      <c r="D215" s="28">
        <f t="shared" si="41"/>
        <v>41562979</v>
      </c>
      <c r="E215" s="36">
        <f t="shared" si="49"/>
        <v>0.23847201620523095</v>
      </c>
      <c r="F215" s="12">
        <v>2007825.22</v>
      </c>
      <c r="G215" s="12"/>
      <c r="H215" s="12"/>
      <c r="I215" s="12"/>
      <c r="J215" s="12">
        <v>541456.47</v>
      </c>
      <c r="K215" s="12"/>
      <c r="L215" s="12"/>
      <c r="M215" s="12">
        <v>4006868</v>
      </c>
      <c r="N215" s="12"/>
      <c r="O215" s="12">
        <v>2244456</v>
      </c>
      <c r="P215" s="13">
        <v>3649968</v>
      </c>
      <c r="Q215" s="11"/>
      <c r="R215" s="12"/>
      <c r="S215" s="13">
        <v>244000</v>
      </c>
      <c r="T215" s="13"/>
      <c r="U215" s="13"/>
      <c r="V215" s="44">
        <f t="shared" si="39"/>
        <v>6199249.6899999995</v>
      </c>
      <c r="W215" s="46">
        <f t="shared" si="40"/>
        <v>6495324</v>
      </c>
      <c r="X215" s="49"/>
      <c r="Y215" s="14">
        <v>1610266</v>
      </c>
      <c r="Z215" s="42">
        <f t="shared" si="42"/>
        <v>14304839.689999999</v>
      </c>
      <c r="AA215" s="42">
        <f t="shared" si="50"/>
        <v>55867818.689999998</v>
      </c>
      <c r="AB215" s="66">
        <f t="shared" si="43"/>
        <v>0.20865591891654078</v>
      </c>
      <c r="AC215" s="65">
        <f t="shared" si="51"/>
        <v>20.539656971393672</v>
      </c>
      <c r="AD215" s="58">
        <f t="shared" si="44"/>
        <v>14.148568643006495</v>
      </c>
      <c r="AE215" s="69">
        <f t="shared" si="45"/>
        <v>21.520624841626702</v>
      </c>
      <c r="AF215" s="70">
        <f t="shared" si="46"/>
        <v>0</v>
      </c>
      <c r="AG215" s="65">
        <f t="shared" si="47"/>
        <v>34.417262752027469</v>
      </c>
      <c r="AH215" s="67">
        <f t="shared" si="48"/>
        <v>6</v>
      </c>
      <c r="AI215" s="103">
        <v>46938</v>
      </c>
      <c r="AJ215" s="67">
        <v>1</v>
      </c>
    </row>
    <row r="216" spans="1:36" x14ac:dyDescent="0.2">
      <c r="A216" s="71" t="s">
        <v>63</v>
      </c>
      <c r="B216" s="19">
        <v>119287270</v>
      </c>
      <c r="C216" s="29">
        <v>29512892</v>
      </c>
      <c r="D216" s="28">
        <f t="shared" si="41"/>
        <v>148800162</v>
      </c>
      <c r="E216" s="36">
        <f t="shared" si="49"/>
        <v>0.8537567685849704</v>
      </c>
      <c r="F216" s="12">
        <v>7988155.0199999996</v>
      </c>
      <c r="G216" s="12"/>
      <c r="H216" s="12"/>
      <c r="I216" s="12"/>
      <c r="J216" s="12">
        <v>2377766.4700000002</v>
      </c>
      <c r="K216" s="12"/>
      <c r="L216" s="12"/>
      <c r="M216" s="12">
        <v>8375541</v>
      </c>
      <c r="N216" s="12"/>
      <c r="O216" s="12">
        <v>2044344</v>
      </c>
      <c r="P216" s="13">
        <v>14425710</v>
      </c>
      <c r="Q216" s="11"/>
      <c r="R216" s="12"/>
      <c r="S216" s="13">
        <v>4004000</v>
      </c>
      <c r="T216" s="13"/>
      <c r="U216" s="13"/>
      <c r="V216" s="44">
        <f t="shared" si="39"/>
        <v>24791631.490000002</v>
      </c>
      <c r="W216" s="46">
        <f t="shared" si="40"/>
        <v>14423885</v>
      </c>
      <c r="X216" s="49"/>
      <c r="Y216" s="14">
        <v>4172053</v>
      </c>
      <c r="Z216" s="42">
        <f t="shared" si="42"/>
        <v>43387569.490000002</v>
      </c>
      <c r="AA216" s="42">
        <f t="shared" si="50"/>
        <v>192187731.49000001</v>
      </c>
      <c r="AB216" s="66">
        <f t="shared" si="43"/>
        <v>0.7177854560788357</v>
      </c>
      <c r="AC216" s="65">
        <f t="shared" si="51"/>
        <v>20.78313259243841</v>
      </c>
      <c r="AD216" s="58">
        <f t="shared" si="44"/>
        <v>14.13637470702634</v>
      </c>
      <c r="AE216" s="69">
        <f t="shared" si="45"/>
        <v>12.091721941494679</v>
      </c>
      <c r="AF216" s="70">
        <f t="shared" si="46"/>
        <v>0</v>
      </c>
      <c r="AG216" s="65">
        <f t="shared" si="47"/>
        <v>29.158281084398286</v>
      </c>
      <c r="AH216" s="67">
        <f t="shared" si="48"/>
        <v>6</v>
      </c>
      <c r="AI216" s="103">
        <v>668169</v>
      </c>
      <c r="AJ216" s="67">
        <v>0</v>
      </c>
    </row>
    <row r="217" spans="1:36" x14ac:dyDescent="0.2">
      <c r="A217" s="71" t="s">
        <v>75</v>
      </c>
      <c r="B217" s="19">
        <v>47003423</v>
      </c>
      <c r="C217" s="29">
        <v>13967742</v>
      </c>
      <c r="D217" s="28">
        <f t="shared" si="41"/>
        <v>60971165</v>
      </c>
      <c r="E217" s="36">
        <f t="shared" si="49"/>
        <v>0.34982854929459722</v>
      </c>
      <c r="F217" s="12">
        <v>3126477.63</v>
      </c>
      <c r="G217" s="12"/>
      <c r="H217" s="12"/>
      <c r="I217" s="12"/>
      <c r="J217" s="12">
        <v>843232.02</v>
      </c>
      <c r="K217" s="12"/>
      <c r="L217" s="12"/>
      <c r="M217" s="12">
        <v>7183963</v>
      </c>
      <c r="N217" s="12"/>
      <c r="O217" s="12">
        <v>15380018</v>
      </c>
      <c r="P217" s="13">
        <v>5684243</v>
      </c>
      <c r="Q217" s="11"/>
      <c r="R217" s="12"/>
      <c r="S217" s="13">
        <v>500000</v>
      </c>
      <c r="T217" s="13"/>
      <c r="U217" s="13"/>
      <c r="V217" s="44">
        <f t="shared" si="39"/>
        <v>9653952.6500000004</v>
      </c>
      <c r="W217" s="46">
        <f t="shared" si="40"/>
        <v>23063981</v>
      </c>
      <c r="X217" s="49"/>
      <c r="Y217" s="14">
        <v>1976236</v>
      </c>
      <c r="Z217" s="42">
        <f t="shared" si="42"/>
        <v>34694169.649999999</v>
      </c>
      <c r="AA217" s="42">
        <f t="shared" si="50"/>
        <v>95665334.650000006</v>
      </c>
      <c r="AB217" s="66">
        <f t="shared" si="43"/>
        <v>0.35729224404866666</v>
      </c>
      <c r="AC217" s="65">
        <f t="shared" si="51"/>
        <v>20.538828948691673</v>
      </c>
      <c r="AD217" s="58">
        <f t="shared" si="44"/>
        <v>14.148571759129</v>
      </c>
      <c r="AE217" s="69">
        <f t="shared" si="45"/>
        <v>49.068726335101168</v>
      </c>
      <c r="AF217" s="70">
        <f t="shared" si="46"/>
        <v>0</v>
      </c>
      <c r="AG217" s="65">
        <f t="shared" si="47"/>
        <v>56.902586083109938</v>
      </c>
      <c r="AH217" s="67">
        <f t="shared" si="48"/>
        <v>6</v>
      </c>
      <c r="AI217" s="103">
        <v>161981</v>
      </c>
      <c r="AJ217" s="67">
        <v>1</v>
      </c>
    </row>
    <row r="218" spans="1:36" x14ac:dyDescent="0.2">
      <c r="A218" s="71" t="s">
        <v>76</v>
      </c>
      <c r="B218" s="19">
        <v>58541643</v>
      </c>
      <c r="C218" s="29">
        <v>16037037</v>
      </c>
      <c r="D218" s="28">
        <f t="shared" si="41"/>
        <v>74578680</v>
      </c>
      <c r="E218" s="36">
        <f t="shared" si="49"/>
        <v>0.42790311506604789</v>
      </c>
      <c r="F218" s="12">
        <v>3893856.79</v>
      </c>
      <c r="G218" s="12"/>
      <c r="H218" s="12"/>
      <c r="I218" s="12"/>
      <c r="J218" s="12">
        <v>1050225.3899999999</v>
      </c>
      <c r="K218" s="12"/>
      <c r="L218" s="12"/>
      <c r="M218" s="12">
        <v>9264044</v>
      </c>
      <c r="N218" s="12"/>
      <c r="O218" s="12">
        <v>44004646</v>
      </c>
      <c r="P218" s="13">
        <v>7079589</v>
      </c>
      <c r="Q218" s="11"/>
      <c r="R218" s="12"/>
      <c r="S218" s="13">
        <v>1592000</v>
      </c>
      <c r="T218" s="13">
        <v>11549497</v>
      </c>
      <c r="U218" s="13"/>
      <c r="V218" s="44">
        <f t="shared" si="39"/>
        <v>12023671.18</v>
      </c>
      <c r="W218" s="46">
        <f t="shared" si="40"/>
        <v>66410187</v>
      </c>
      <c r="X218" s="49"/>
      <c r="Y218" s="14">
        <v>2269011</v>
      </c>
      <c r="Z218" s="42">
        <f t="shared" si="42"/>
        <v>80702869.180000007</v>
      </c>
      <c r="AA218" s="42">
        <f t="shared" si="50"/>
        <v>155281549.18000001</v>
      </c>
      <c r="AB218" s="66">
        <f t="shared" si="43"/>
        <v>0.57994772473077416</v>
      </c>
      <c r="AC218" s="65">
        <f t="shared" si="51"/>
        <v>20.538663699616354</v>
      </c>
      <c r="AD218" s="58">
        <f t="shared" si="44"/>
        <v>14.148567469165283</v>
      </c>
      <c r="AE218" s="69">
        <f t="shared" si="45"/>
        <v>113.44093468644192</v>
      </c>
      <c r="AF218" s="70">
        <f t="shared" si="46"/>
        <v>0</v>
      </c>
      <c r="AG218" s="65">
        <f t="shared" si="47"/>
        <v>108.21171570749175</v>
      </c>
      <c r="AH218" s="67">
        <f t="shared" si="48"/>
        <v>7</v>
      </c>
      <c r="AI218" s="103">
        <v>211415</v>
      </c>
      <c r="AJ218" s="67">
        <v>1</v>
      </c>
    </row>
    <row r="219" spans="1:36" x14ac:dyDescent="0.2">
      <c r="A219" s="85" t="s">
        <v>204</v>
      </c>
      <c r="B219" s="20">
        <v>419351142</v>
      </c>
      <c r="C219" s="29">
        <v>347814383</v>
      </c>
      <c r="D219" s="28">
        <f t="shared" si="41"/>
        <v>767165525</v>
      </c>
      <c r="E219" s="36">
        <f t="shared" si="49"/>
        <v>4.4016938610173844</v>
      </c>
      <c r="F219" s="8">
        <v>27795285.25</v>
      </c>
      <c r="G219" s="8"/>
      <c r="H219" s="8"/>
      <c r="I219" s="8"/>
      <c r="J219" s="8">
        <v>7699238.0800000001</v>
      </c>
      <c r="K219" s="8"/>
      <c r="L219" s="8"/>
      <c r="M219" s="8">
        <v>55742607</v>
      </c>
      <c r="N219" s="8"/>
      <c r="O219" s="8">
        <f>SUM(O220:O232)</f>
        <v>51844340.939999998</v>
      </c>
      <c r="P219" s="9">
        <f>SUM(P220:P232)</f>
        <v>50713192</v>
      </c>
      <c r="Q219" s="7"/>
      <c r="R219" s="8"/>
      <c r="S219" s="9">
        <v>3652000</v>
      </c>
      <c r="T219" s="9"/>
      <c r="U219" s="9"/>
      <c r="V219" s="43">
        <f t="shared" si="39"/>
        <v>86207715.329999998</v>
      </c>
      <c r="W219" s="45">
        <f t="shared" si="40"/>
        <v>111238947.94</v>
      </c>
      <c r="X219" s="48"/>
      <c r="Y219" s="14">
        <v>43550375</v>
      </c>
      <c r="Z219" s="42">
        <f t="shared" si="42"/>
        <v>240997038.26999998</v>
      </c>
      <c r="AA219" s="42">
        <f t="shared" si="50"/>
        <v>1008162563.27</v>
      </c>
      <c r="AB219" s="66">
        <f t="shared" si="43"/>
        <v>3.7652997913449955</v>
      </c>
      <c r="AC219" s="65">
        <f t="shared" si="51"/>
        <v>20.557405643120912</v>
      </c>
      <c r="AD219" s="58">
        <f t="shared" si="44"/>
        <v>12.521154135250354</v>
      </c>
      <c r="AE219" s="69">
        <f t="shared" si="45"/>
        <v>26.526444499345132</v>
      </c>
      <c r="AF219" s="70">
        <f t="shared" si="46"/>
        <v>0</v>
      </c>
      <c r="AG219" s="65">
        <f t="shared" si="47"/>
        <v>31.413955713142865</v>
      </c>
      <c r="AH219" s="67">
        <f t="shared" si="48"/>
        <v>6</v>
      </c>
      <c r="AI219" s="100"/>
      <c r="AJ219" s="67"/>
    </row>
    <row r="220" spans="1:36" x14ac:dyDescent="0.2">
      <c r="A220" s="71" t="s">
        <v>129</v>
      </c>
      <c r="B220" s="19">
        <v>19283484</v>
      </c>
      <c r="C220" s="29">
        <v>23382480</v>
      </c>
      <c r="D220" s="28">
        <f t="shared" si="41"/>
        <v>42665964</v>
      </c>
      <c r="E220" s="36">
        <f t="shared" si="49"/>
        <v>0.24480051005053796</v>
      </c>
      <c r="F220" s="12">
        <v>1281461.6299999999</v>
      </c>
      <c r="G220" s="12"/>
      <c r="H220" s="12"/>
      <c r="I220" s="12"/>
      <c r="J220" s="12">
        <v>354042.52</v>
      </c>
      <c r="K220" s="12"/>
      <c r="L220" s="12"/>
      <c r="M220" s="12">
        <v>1695161</v>
      </c>
      <c r="N220" s="12"/>
      <c r="O220" s="12">
        <v>1577829</v>
      </c>
      <c r="P220" s="13">
        <v>2332000</v>
      </c>
      <c r="Q220" s="11"/>
      <c r="R220" s="12"/>
      <c r="S220" s="13"/>
      <c r="T220" s="13"/>
      <c r="U220" s="13"/>
      <c r="V220" s="44">
        <f t="shared" si="39"/>
        <v>3967504.15</v>
      </c>
      <c r="W220" s="46">
        <f t="shared" si="40"/>
        <v>3272990</v>
      </c>
      <c r="X220" s="49"/>
      <c r="Y220" s="14">
        <v>2927756</v>
      </c>
      <c r="Z220" s="42">
        <f t="shared" si="42"/>
        <v>10168250.15</v>
      </c>
      <c r="AA220" s="42">
        <f t="shared" si="50"/>
        <v>52834214.149999999</v>
      </c>
      <c r="AB220" s="66">
        <f t="shared" si="43"/>
        <v>0.19732596980155254</v>
      </c>
      <c r="AC220" s="65">
        <f t="shared" si="51"/>
        <v>20.574623081596666</v>
      </c>
      <c r="AD220" s="58">
        <f t="shared" si="44"/>
        <v>12.521152589460144</v>
      </c>
      <c r="AE220" s="69">
        <f t="shared" si="45"/>
        <v>16.973022094969973</v>
      </c>
      <c r="AF220" s="70">
        <f t="shared" si="46"/>
        <v>0</v>
      </c>
      <c r="AG220" s="65">
        <f t="shared" si="47"/>
        <v>23.832228776080157</v>
      </c>
      <c r="AH220" s="67">
        <f t="shared" si="48"/>
        <v>5</v>
      </c>
      <c r="AI220" s="103">
        <v>18321</v>
      </c>
      <c r="AJ220" s="67">
        <v>1</v>
      </c>
    </row>
    <row r="221" spans="1:36" x14ac:dyDescent="0.2">
      <c r="A221" s="71" t="s">
        <v>64</v>
      </c>
      <c r="B221" s="19">
        <v>26223822</v>
      </c>
      <c r="C221" s="29">
        <v>25136165</v>
      </c>
      <c r="D221" s="28">
        <f t="shared" si="41"/>
        <v>51359987</v>
      </c>
      <c r="E221" s="36">
        <f t="shared" si="49"/>
        <v>0.29468339245279912</v>
      </c>
      <c r="F221" s="12">
        <v>1731217.38</v>
      </c>
      <c r="G221" s="12"/>
      <c r="H221" s="12"/>
      <c r="I221" s="12"/>
      <c r="J221" s="12">
        <v>481466.32</v>
      </c>
      <c r="K221" s="12"/>
      <c r="L221" s="12"/>
      <c r="M221" s="12">
        <v>2888513</v>
      </c>
      <c r="N221" s="12"/>
      <c r="O221" s="12">
        <v>2145707</v>
      </c>
      <c r="P221" s="13">
        <v>3171313</v>
      </c>
      <c r="Q221" s="11"/>
      <c r="R221" s="12"/>
      <c r="S221" s="13"/>
      <c r="T221" s="13"/>
      <c r="U221" s="13"/>
      <c r="V221" s="44">
        <f t="shared" si="39"/>
        <v>5383996.6999999993</v>
      </c>
      <c r="W221" s="46">
        <f t="shared" si="40"/>
        <v>5034220</v>
      </c>
      <c r="X221" s="49"/>
      <c r="Y221" s="14">
        <v>3147338</v>
      </c>
      <c r="Z221" s="42">
        <f t="shared" si="42"/>
        <v>13565554.699999999</v>
      </c>
      <c r="AA221" s="42">
        <f t="shared" si="50"/>
        <v>64925541.700000003</v>
      </c>
      <c r="AB221" s="66">
        <f t="shared" si="43"/>
        <v>0.24248483084220607</v>
      </c>
      <c r="AC221" s="65">
        <f t="shared" si="51"/>
        <v>20.530938243860867</v>
      </c>
      <c r="AD221" s="58">
        <f t="shared" si="44"/>
        <v>12.521154281092601</v>
      </c>
      <c r="AE221" s="69">
        <f t="shared" si="45"/>
        <v>19.197125422831196</v>
      </c>
      <c r="AF221" s="70">
        <f t="shared" si="46"/>
        <v>0</v>
      </c>
      <c r="AG221" s="65">
        <f t="shared" si="47"/>
        <v>26.412691070190498</v>
      </c>
      <c r="AH221" s="67">
        <f t="shared" si="48"/>
        <v>5</v>
      </c>
      <c r="AI221" s="103">
        <v>39583</v>
      </c>
      <c r="AJ221" s="67">
        <v>1</v>
      </c>
    </row>
    <row r="222" spans="1:36" x14ac:dyDescent="0.2">
      <c r="A222" s="71" t="s">
        <v>205</v>
      </c>
      <c r="B222" s="19">
        <v>23907885</v>
      </c>
      <c r="C222" s="29">
        <v>21628794</v>
      </c>
      <c r="D222" s="28">
        <f t="shared" si="41"/>
        <v>45536679</v>
      </c>
      <c r="E222" s="36">
        <f t="shared" si="49"/>
        <v>0.26127154293777644</v>
      </c>
      <c r="F222" s="12">
        <v>1585830.12</v>
      </c>
      <c r="G222" s="12"/>
      <c r="H222" s="12"/>
      <c r="I222" s="12"/>
      <c r="J222" s="12">
        <v>438945.97</v>
      </c>
      <c r="K222" s="12"/>
      <c r="L222" s="12"/>
      <c r="M222" s="12">
        <v>2966347</v>
      </c>
      <c r="N222" s="12"/>
      <c r="O222" s="12">
        <v>897019</v>
      </c>
      <c r="P222" s="13">
        <v>2891241</v>
      </c>
      <c r="Q222" s="11"/>
      <c r="R222" s="12"/>
      <c r="S222" s="13"/>
      <c r="T222" s="13"/>
      <c r="U222" s="13"/>
      <c r="V222" s="44">
        <f t="shared" si="39"/>
        <v>4916017.09</v>
      </c>
      <c r="W222" s="46">
        <f t="shared" si="40"/>
        <v>3863366</v>
      </c>
      <c r="X222" s="49"/>
      <c r="Y222" s="14">
        <v>2708175</v>
      </c>
      <c r="Z222" s="42">
        <f t="shared" si="42"/>
        <v>11487558.09</v>
      </c>
      <c r="AA222" s="42">
        <f t="shared" si="50"/>
        <v>57024237.090000004</v>
      </c>
      <c r="AB222" s="66">
        <f t="shared" si="43"/>
        <v>0.21297492670245216</v>
      </c>
      <c r="AC222" s="65">
        <f t="shared" si="51"/>
        <v>20.562325316522141</v>
      </c>
      <c r="AD222" s="58">
        <f t="shared" si="44"/>
        <v>12.521155825886549</v>
      </c>
      <c r="AE222" s="69">
        <f t="shared" si="45"/>
        <v>16.159380053902719</v>
      </c>
      <c r="AF222" s="70">
        <f t="shared" si="46"/>
        <v>0</v>
      </c>
      <c r="AG222" s="65">
        <f t="shared" si="47"/>
        <v>25.227044093399957</v>
      </c>
      <c r="AH222" s="67">
        <f t="shared" si="48"/>
        <v>5</v>
      </c>
      <c r="AI222" s="103">
        <v>35178</v>
      </c>
      <c r="AJ222" s="67">
        <v>1</v>
      </c>
    </row>
    <row r="223" spans="1:36" x14ac:dyDescent="0.2">
      <c r="A223" s="71" t="s">
        <v>94</v>
      </c>
      <c r="B223" s="19">
        <v>24613940</v>
      </c>
      <c r="C223" s="29">
        <v>23382480</v>
      </c>
      <c r="D223" s="28">
        <f t="shared" si="41"/>
        <v>47996420</v>
      </c>
      <c r="E223" s="36">
        <f t="shared" si="49"/>
        <v>0.27538456875367545</v>
      </c>
      <c r="F223" s="12">
        <v>1628096.64</v>
      </c>
      <c r="G223" s="12"/>
      <c r="H223" s="12"/>
      <c r="I223" s="12"/>
      <c r="J223" s="12">
        <v>451909.07</v>
      </c>
      <c r="K223" s="12"/>
      <c r="L223" s="12"/>
      <c r="M223" s="12">
        <v>2510468</v>
      </c>
      <c r="N223" s="12"/>
      <c r="O223" s="12">
        <v>969848</v>
      </c>
      <c r="P223" s="13">
        <v>2976626</v>
      </c>
      <c r="Q223" s="11"/>
      <c r="R223" s="12"/>
      <c r="S223" s="13"/>
      <c r="T223" s="13"/>
      <c r="U223" s="13"/>
      <c r="V223" s="44">
        <f t="shared" si="39"/>
        <v>5056631.71</v>
      </c>
      <c r="W223" s="46">
        <f t="shared" si="40"/>
        <v>3480316</v>
      </c>
      <c r="X223" s="49"/>
      <c r="Y223" s="14">
        <v>2927756</v>
      </c>
      <c r="Z223" s="42">
        <f t="shared" si="42"/>
        <v>11464703.710000001</v>
      </c>
      <c r="AA223" s="42">
        <f t="shared" si="50"/>
        <v>59461123.710000001</v>
      </c>
      <c r="AB223" s="66">
        <f t="shared" si="43"/>
        <v>0.22207624529541412</v>
      </c>
      <c r="AC223" s="65">
        <f t="shared" si="51"/>
        <v>20.54377198449334</v>
      </c>
      <c r="AD223" s="58">
        <f t="shared" si="44"/>
        <v>12.521152589460144</v>
      </c>
      <c r="AE223" s="69">
        <f t="shared" si="45"/>
        <v>14.139613568571304</v>
      </c>
      <c r="AF223" s="70">
        <f t="shared" si="46"/>
        <v>0</v>
      </c>
      <c r="AG223" s="65">
        <f t="shared" si="47"/>
        <v>23.886580936661527</v>
      </c>
      <c r="AH223" s="67">
        <f t="shared" si="48"/>
        <v>5</v>
      </c>
      <c r="AI223" s="103">
        <v>36373</v>
      </c>
      <c r="AJ223" s="67">
        <v>1</v>
      </c>
    </row>
    <row r="224" spans="1:36" x14ac:dyDescent="0.2">
      <c r="A224" s="71" t="s">
        <v>86</v>
      </c>
      <c r="B224" s="19">
        <v>31224294</v>
      </c>
      <c r="C224" s="29">
        <v>24551603</v>
      </c>
      <c r="D224" s="28">
        <f t="shared" si="41"/>
        <v>55775897</v>
      </c>
      <c r="E224" s="36">
        <f t="shared" si="49"/>
        <v>0.32002014613161606</v>
      </c>
      <c r="F224" s="12">
        <v>2062141.32</v>
      </c>
      <c r="G224" s="12"/>
      <c r="H224" s="12"/>
      <c r="I224" s="12"/>
      <c r="J224" s="12">
        <v>573274.4</v>
      </c>
      <c r="K224" s="12"/>
      <c r="L224" s="12"/>
      <c r="M224" s="12">
        <v>3613743</v>
      </c>
      <c r="N224" s="12"/>
      <c r="O224" s="12">
        <v>1099935</v>
      </c>
      <c r="P224" s="13">
        <v>3776033</v>
      </c>
      <c r="Q224" s="11"/>
      <c r="R224" s="12"/>
      <c r="S224" s="13"/>
      <c r="T224" s="13"/>
      <c r="U224" s="13"/>
      <c r="V224" s="44">
        <f t="shared" si="39"/>
        <v>6411448.7200000007</v>
      </c>
      <c r="W224" s="46">
        <f t="shared" si="40"/>
        <v>4713678</v>
      </c>
      <c r="X224" s="49"/>
      <c r="Y224" s="14">
        <v>3074144</v>
      </c>
      <c r="Z224" s="42">
        <f t="shared" si="42"/>
        <v>14199270.720000001</v>
      </c>
      <c r="AA224" s="42">
        <f t="shared" si="50"/>
        <v>69975167.719999999</v>
      </c>
      <c r="AB224" s="66">
        <f t="shared" si="43"/>
        <v>0.26134424547649476</v>
      </c>
      <c r="AC224" s="65">
        <f t="shared" si="51"/>
        <v>20.533526618728352</v>
      </c>
      <c r="AD224" s="58">
        <f t="shared" si="44"/>
        <v>12.521153914064184</v>
      </c>
      <c r="AE224" s="69">
        <f t="shared" si="45"/>
        <v>15.096187603152853</v>
      </c>
      <c r="AF224" s="70">
        <f t="shared" si="46"/>
        <v>0</v>
      </c>
      <c r="AG224" s="65">
        <f t="shared" si="47"/>
        <v>25.457718268520185</v>
      </c>
      <c r="AH224" s="67">
        <f t="shared" si="48"/>
        <v>5</v>
      </c>
      <c r="AI224" s="103">
        <v>66537</v>
      </c>
      <c r="AJ224" s="67">
        <v>1</v>
      </c>
    </row>
    <row r="225" spans="1:36" x14ac:dyDescent="0.2">
      <c r="A225" s="71" t="s">
        <v>24</v>
      </c>
      <c r="B225" s="19">
        <v>28361555</v>
      </c>
      <c r="C225" s="29">
        <v>23382480</v>
      </c>
      <c r="D225" s="28">
        <f t="shared" si="41"/>
        <v>51744035</v>
      </c>
      <c r="E225" s="36">
        <f t="shared" si="49"/>
        <v>0.29688690873298657</v>
      </c>
      <c r="F225" s="12">
        <v>1871202.09</v>
      </c>
      <c r="G225" s="12"/>
      <c r="H225" s="12"/>
      <c r="I225" s="12"/>
      <c r="J225" s="12">
        <v>520714.84</v>
      </c>
      <c r="K225" s="12"/>
      <c r="L225" s="12"/>
      <c r="M225" s="12">
        <v>3750535</v>
      </c>
      <c r="N225" s="12"/>
      <c r="O225" s="12">
        <v>1624835</v>
      </c>
      <c r="P225" s="13">
        <v>3429834</v>
      </c>
      <c r="Q225" s="11"/>
      <c r="R225" s="12"/>
      <c r="S225" s="13"/>
      <c r="T225" s="13"/>
      <c r="U225" s="13"/>
      <c r="V225" s="44">
        <f t="shared" si="39"/>
        <v>5821750.9299999997</v>
      </c>
      <c r="W225" s="46">
        <f t="shared" si="40"/>
        <v>5375370</v>
      </c>
      <c r="X225" s="49"/>
      <c r="Y225" s="14">
        <v>2927756</v>
      </c>
      <c r="Z225" s="42">
        <f t="shared" si="42"/>
        <v>14124876.93</v>
      </c>
      <c r="AA225" s="42">
        <f t="shared" si="50"/>
        <v>65868911.93</v>
      </c>
      <c r="AB225" s="66">
        <f t="shared" si="43"/>
        <v>0.24600814331143606</v>
      </c>
      <c r="AC225" s="65">
        <f t="shared" si="51"/>
        <v>20.526910213491469</v>
      </c>
      <c r="AD225" s="58">
        <f t="shared" si="44"/>
        <v>12.521152589460144</v>
      </c>
      <c r="AE225" s="69">
        <f t="shared" si="45"/>
        <v>18.953015799027945</v>
      </c>
      <c r="AF225" s="70">
        <f t="shared" si="46"/>
        <v>0</v>
      </c>
      <c r="AG225" s="65">
        <f t="shared" si="47"/>
        <v>27.297594650281908</v>
      </c>
      <c r="AH225" s="67">
        <f t="shared" si="48"/>
        <v>5</v>
      </c>
      <c r="AI225" s="103">
        <v>45774</v>
      </c>
      <c r="AJ225" s="67">
        <v>1</v>
      </c>
    </row>
    <row r="226" spans="1:36" x14ac:dyDescent="0.2">
      <c r="A226" s="71" t="s">
        <v>206</v>
      </c>
      <c r="B226" s="19">
        <v>138578424</v>
      </c>
      <c r="C226" s="29">
        <v>74823934</v>
      </c>
      <c r="D226" s="28">
        <f t="shared" si="41"/>
        <v>213402358</v>
      </c>
      <c r="E226" s="36">
        <f t="shared" si="49"/>
        <v>1.2244187447490347</v>
      </c>
      <c r="F226" s="12">
        <v>9220406.7699999996</v>
      </c>
      <c r="G226" s="12"/>
      <c r="H226" s="12"/>
      <c r="I226" s="12"/>
      <c r="J226" s="12">
        <v>2544283.7000000002</v>
      </c>
      <c r="K226" s="12"/>
      <c r="L226" s="12"/>
      <c r="M226" s="12">
        <v>23375600</v>
      </c>
      <c r="N226" s="12"/>
      <c r="O226" s="12">
        <v>31860383.690000001</v>
      </c>
      <c r="P226" s="13">
        <v>16758639</v>
      </c>
      <c r="Q226" s="11"/>
      <c r="R226" s="12"/>
      <c r="S226" s="13">
        <v>3328000</v>
      </c>
      <c r="T226" s="13"/>
      <c r="U226" s="13"/>
      <c r="V226" s="44">
        <f t="shared" si="39"/>
        <v>28523329.469999999</v>
      </c>
      <c r="W226" s="46">
        <f t="shared" si="40"/>
        <v>58563983.689999998</v>
      </c>
      <c r="X226" s="49"/>
      <c r="Y226" s="14">
        <v>9368820</v>
      </c>
      <c r="Z226" s="42">
        <f t="shared" si="42"/>
        <v>96456133.159999996</v>
      </c>
      <c r="AA226" s="42">
        <f t="shared" si="50"/>
        <v>309858491.15999997</v>
      </c>
      <c r="AB226" s="66">
        <f t="shared" si="43"/>
        <v>1.1572638725315987</v>
      </c>
      <c r="AC226" s="65">
        <f t="shared" si="51"/>
        <v>20.582806938257576</v>
      </c>
      <c r="AD226" s="58">
        <f t="shared" si="44"/>
        <v>12.521153993319839</v>
      </c>
      <c r="AE226" s="69">
        <f t="shared" si="45"/>
        <v>42.260535225887686</v>
      </c>
      <c r="AF226" s="70">
        <f t="shared" si="46"/>
        <v>0</v>
      </c>
      <c r="AG226" s="65">
        <f t="shared" si="47"/>
        <v>45.199188080199185</v>
      </c>
      <c r="AH226" s="67">
        <f t="shared" si="48"/>
        <v>6</v>
      </c>
      <c r="AI226" s="103">
        <v>566525</v>
      </c>
      <c r="AJ226" s="67">
        <v>1</v>
      </c>
    </row>
    <row r="227" spans="1:36" x14ac:dyDescent="0.2">
      <c r="A227" s="71" t="s">
        <v>98</v>
      </c>
      <c r="B227" s="19">
        <v>27672887</v>
      </c>
      <c r="C227" s="29">
        <v>23382480</v>
      </c>
      <c r="D227" s="28">
        <f t="shared" si="41"/>
        <v>51055367</v>
      </c>
      <c r="E227" s="36">
        <f t="shared" si="49"/>
        <v>0.29293560277736619</v>
      </c>
      <c r="F227" s="12">
        <v>1830686.58</v>
      </c>
      <c r="G227" s="12"/>
      <c r="H227" s="12"/>
      <c r="I227" s="12"/>
      <c r="J227" s="12">
        <v>508071</v>
      </c>
      <c r="K227" s="12"/>
      <c r="L227" s="12"/>
      <c r="M227" s="12">
        <v>3584266</v>
      </c>
      <c r="N227" s="12"/>
      <c r="O227" s="12">
        <v>5646360.25</v>
      </c>
      <c r="P227" s="13">
        <v>3346552</v>
      </c>
      <c r="Q227" s="11"/>
      <c r="R227" s="12"/>
      <c r="S227" s="13">
        <v>324000</v>
      </c>
      <c r="T227" s="13"/>
      <c r="U227" s="13"/>
      <c r="V227" s="44">
        <f t="shared" si="39"/>
        <v>5685309.5800000001</v>
      </c>
      <c r="W227" s="46">
        <f t="shared" si="40"/>
        <v>9554626.25</v>
      </c>
      <c r="X227" s="49"/>
      <c r="Y227" s="14">
        <v>2927756</v>
      </c>
      <c r="Z227" s="42">
        <f t="shared" si="42"/>
        <v>18167691.829999998</v>
      </c>
      <c r="AA227" s="42">
        <f t="shared" si="50"/>
        <v>69223058.829999998</v>
      </c>
      <c r="AB227" s="66">
        <f t="shared" si="43"/>
        <v>0.2585352585633125</v>
      </c>
      <c r="AC227" s="65">
        <f t="shared" si="51"/>
        <v>20.5446926444646</v>
      </c>
      <c r="AD227" s="58">
        <f t="shared" si="44"/>
        <v>12.521152589460144</v>
      </c>
      <c r="AE227" s="69">
        <f t="shared" si="45"/>
        <v>34.527030916579108</v>
      </c>
      <c r="AF227" s="70">
        <f t="shared" si="46"/>
        <v>0</v>
      </c>
      <c r="AG227" s="65">
        <f t="shared" si="47"/>
        <v>35.584293870613045</v>
      </c>
      <c r="AH227" s="67">
        <f t="shared" si="48"/>
        <v>6</v>
      </c>
      <c r="AI227" s="103">
        <v>47169</v>
      </c>
      <c r="AJ227" s="67">
        <v>1</v>
      </c>
    </row>
    <row r="228" spans="1:36" x14ac:dyDescent="0.2">
      <c r="A228" s="71" t="s">
        <v>207</v>
      </c>
      <c r="B228" s="19">
        <v>22338055</v>
      </c>
      <c r="C228" s="29">
        <v>21628794</v>
      </c>
      <c r="D228" s="28">
        <f t="shared" si="41"/>
        <v>43966849</v>
      </c>
      <c r="E228" s="36">
        <f t="shared" si="49"/>
        <v>0.25226447621141257</v>
      </c>
      <c r="F228" s="12">
        <v>1478485.66</v>
      </c>
      <c r="G228" s="12"/>
      <c r="H228" s="12"/>
      <c r="I228" s="12"/>
      <c r="J228" s="12">
        <v>410124.09</v>
      </c>
      <c r="K228" s="12"/>
      <c r="L228" s="12"/>
      <c r="M228" s="12">
        <v>2559938</v>
      </c>
      <c r="N228" s="12"/>
      <c r="O228" s="12">
        <v>1286699</v>
      </c>
      <c r="P228" s="13">
        <v>2701397</v>
      </c>
      <c r="Q228" s="11"/>
      <c r="R228" s="12"/>
      <c r="S228" s="13"/>
      <c r="T228" s="13"/>
      <c r="U228" s="13"/>
      <c r="V228" s="44">
        <f t="shared" si="39"/>
        <v>4590006.75</v>
      </c>
      <c r="W228" s="46">
        <f t="shared" si="40"/>
        <v>3846637</v>
      </c>
      <c r="X228" s="49"/>
      <c r="Y228" s="14">
        <v>2708175</v>
      </c>
      <c r="Z228" s="42">
        <f t="shared" si="42"/>
        <v>11144818.75</v>
      </c>
      <c r="AA228" s="42">
        <f t="shared" si="50"/>
        <v>55111667.75</v>
      </c>
      <c r="AB228" s="66">
        <f t="shared" si="43"/>
        <v>0.20583183569788549</v>
      </c>
      <c r="AC228" s="65">
        <f t="shared" si="51"/>
        <v>20.54792483051904</v>
      </c>
      <c r="AD228" s="58">
        <f t="shared" si="44"/>
        <v>12.521155825886549</v>
      </c>
      <c r="AE228" s="69">
        <f t="shared" si="45"/>
        <v>17.220107122128585</v>
      </c>
      <c r="AF228" s="70">
        <f t="shared" si="46"/>
        <v>0</v>
      </c>
      <c r="AG228" s="65">
        <f t="shared" si="47"/>
        <v>25.348231687014916</v>
      </c>
      <c r="AH228" s="67">
        <f t="shared" si="48"/>
        <v>5</v>
      </c>
      <c r="AI228" s="103">
        <v>28604</v>
      </c>
      <c r="AJ228" s="67">
        <v>1</v>
      </c>
    </row>
    <row r="229" spans="1:36" x14ac:dyDescent="0.2">
      <c r="A229" s="71" t="s">
        <v>208</v>
      </c>
      <c r="B229" s="19">
        <v>21842957</v>
      </c>
      <c r="C229" s="29">
        <v>23382480</v>
      </c>
      <c r="D229" s="28">
        <f t="shared" si="41"/>
        <v>45225437</v>
      </c>
      <c r="E229" s="36">
        <f t="shared" si="49"/>
        <v>0.25948575883246122</v>
      </c>
      <c r="F229" s="12">
        <v>1446754.91</v>
      </c>
      <c r="G229" s="12"/>
      <c r="H229" s="12"/>
      <c r="I229" s="12"/>
      <c r="J229" s="12">
        <v>401034.13</v>
      </c>
      <c r="K229" s="12"/>
      <c r="L229" s="12"/>
      <c r="M229" s="12">
        <v>2682685</v>
      </c>
      <c r="N229" s="12"/>
      <c r="O229" s="12">
        <v>1174961</v>
      </c>
      <c r="P229" s="13">
        <v>2641524</v>
      </c>
      <c r="Q229" s="11"/>
      <c r="R229" s="12"/>
      <c r="S229" s="13"/>
      <c r="T229" s="13"/>
      <c r="U229" s="13"/>
      <c r="V229" s="44">
        <f t="shared" si="39"/>
        <v>4489313.04</v>
      </c>
      <c r="W229" s="46">
        <f t="shared" si="40"/>
        <v>3857646</v>
      </c>
      <c r="X229" s="49"/>
      <c r="Y229" s="14">
        <v>2927756</v>
      </c>
      <c r="Z229" s="42">
        <f t="shared" si="42"/>
        <v>11274715.039999999</v>
      </c>
      <c r="AA229" s="42">
        <f t="shared" si="50"/>
        <v>56500152.039999999</v>
      </c>
      <c r="AB229" s="66">
        <f t="shared" si="43"/>
        <v>0.21101756644994343</v>
      </c>
      <c r="AC229" s="65">
        <f t="shared" si="51"/>
        <v>20.5526799324835</v>
      </c>
      <c r="AD229" s="58">
        <f t="shared" si="44"/>
        <v>12.521152589460144</v>
      </c>
      <c r="AE229" s="69">
        <f t="shared" si="45"/>
        <v>17.660823120239627</v>
      </c>
      <c r="AF229" s="70">
        <f t="shared" si="46"/>
        <v>0</v>
      </c>
      <c r="AG229" s="65">
        <f t="shared" si="47"/>
        <v>24.930030062506635</v>
      </c>
      <c r="AH229" s="67">
        <f t="shared" si="48"/>
        <v>5</v>
      </c>
      <c r="AI229" s="103">
        <v>24866</v>
      </c>
      <c r="AJ229" s="67">
        <v>1</v>
      </c>
    </row>
    <row r="230" spans="1:36" x14ac:dyDescent="0.2">
      <c r="A230" s="71" t="s">
        <v>209</v>
      </c>
      <c r="B230" s="19">
        <v>19856327</v>
      </c>
      <c r="C230" s="29">
        <v>22213356</v>
      </c>
      <c r="D230" s="28">
        <f t="shared" si="41"/>
        <v>42069683</v>
      </c>
      <c r="E230" s="36">
        <f t="shared" si="49"/>
        <v>0.24137928434159947</v>
      </c>
      <c r="F230" s="12">
        <v>1313222.71</v>
      </c>
      <c r="G230" s="12"/>
      <c r="H230" s="12"/>
      <c r="I230" s="12"/>
      <c r="J230" s="12">
        <v>364559.84</v>
      </c>
      <c r="K230" s="12"/>
      <c r="L230" s="12"/>
      <c r="M230" s="12">
        <v>2775479</v>
      </c>
      <c r="N230" s="12"/>
      <c r="O230" s="12">
        <v>660348</v>
      </c>
      <c r="P230" s="13">
        <v>2401276</v>
      </c>
      <c r="Q230" s="11"/>
      <c r="R230" s="12"/>
      <c r="S230" s="13"/>
      <c r="T230" s="13"/>
      <c r="U230" s="13"/>
      <c r="V230" s="44">
        <f t="shared" si="39"/>
        <v>4079058.55</v>
      </c>
      <c r="W230" s="46">
        <f t="shared" si="40"/>
        <v>3435827</v>
      </c>
      <c r="X230" s="49"/>
      <c r="Y230" s="14">
        <v>2781369</v>
      </c>
      <c r="Z230" s="42">
        <f t="shared" si="42"/>
        <v>10296254.550000001</v>
      </c>
      <c r="AA230" s="42">
        <f t="shared" si="50"/>
        <v>52365937.549999997</v>
      </c>
      <c r="AB230" s="66">
        <f t="shared" si="43"/>
        <v>0.19557704373693777</v>
      </c>
      <c r="AC230" s="65">
        <f t="shared" si="51"/>
        <v>20.542865505790672</v>
      </c>
      <c r="AD230" s="58">
        <f t="shared" si="44"/>
        <v>12.521156190897045</v>
      </c>
      <c r="AE230" s="69">
        <f t="shared" si="45"/>
        <v>17.303436834012658</v>
      </c>
      <c r="AF230" s="70">
        <f t="shared" si="46"/>
        <v>0</v>
      </c>
      <c r="AG230" s="65">
        <f t="shared" si="47"/>
        <v>24.474286031582412</v>
      </c>
      <c r="AH230" s="67">
        <f t="shared" si="48"/>
        <v>5</v>
      </c>
      <c r="AI230" s="103">
        <v>12201</v>
      </c>
      <c r="AJ230" s="67">
        <v>1</v>
      </c>
    </row>
    <row r="231" spans="1:36" x14ac:dyDescent="0.2">
      <c r="A231" s="71" t="s">
        <v>210</v>
      </c>
      <c r="B231" s="19">
        <v>17394595</v>
      </c>
      <c r="C231" s="29">
        <v>19290546</v>
      </c>
      <c r="D231" s="28">
        <f t="shared" si="41"/>
        <v>36685141</v>
      </c>
      <c r="E231" s="36">
        <f t="shared" si="49"/>
        <v>0.21048490145624985</v>
      </c>
      <c r="F231" s="12">
        <v>1150001.8600000001</v>
      </c>
      <c r="G231" s="12"/>
      <c r="H231" s="12"/>
      <c r="I231" s="12"/>
      <c r="J231" s="12">
        <v>319362.74</v>
      </c>
      <c r="K231" s="12"/>
      <c r="L231" s="12"/>
      <c r="M231" s="12">
        <v>1779018</v>
      </c>
      <c r="N231" s="12"/>
      <c r="O231" s="12">
        <v>1423275</v>
      </c>
      <c r="P231" s="13">
        <v>2103572</v>
      </c>
      <c r="Q231" s="11"/>
      <c r="R231" s="12"/>
      <c r="S231" s="13"/>
      <c r="T231" s="13"/>
      <c r="U231" s="13"/>
      <c r="V231" s="44">
        <f t="shared" si="39"/>
        <v>3572936.6</v>
      </c>
      <c r="W231" s="46">
        <f t="shared" si="40"/>
        <v>3202293</v>
      </c>
      <c r="X231" s="49"/>
      <c r="Y231" s="14">
        <v>2415399</v>
      </c>
      <c r="Z231" s="42">
        <f t="shared" si="42"/>
        <v>9190628.5999999996</v>
      </c>
      <c r="AA231" s="42">
        <f t="shared" si="50"/>
        <v>45875769.600000001</v>
      </c>
      <c r="AB231" s="66">
        <f t="shared" si="43"/>
        <v>0.17133747274090158</v>
      </c>
      <c r="AC231" s="65">
        <f t="shared" si="51"/>
        <v>20.540498930846049</v>
      </c>
      <c r="AD231" s="58">
        <f t="shared" si="44"/>
        <v>12.521154144626079</v>
      </c>
      <c r="AE231" s="69">
        <f t="shared" si="45"/>
        <v>18.409701404373024</v>
      </c>
      <c r="AF231" s="70">
        <f t="shared" si="46"/>
        <v>0</v>
      </c>
      <c r="AG231" s="65">
        <f t="shared" si="47"/>
        <v>25.052728024133803</v>
      </c>
      <c r="AH231" s="67">
        <f t="shared" si="48"/>
        <v>5</v>
      </c>
      <c r="AI231" s="103">
        <v>9871</v>
      </c>
      <c r="AJ231" s="67">
        <v>1</v>
      </c>
    </row>
    <row r="232" spans="1:36" x14ac:dyDescent="0.2">
      <c r="A232" s="71" t="s">
        <v>211</v>
      </c>
      <c r="B232" s="19">
        <v>18052917</v>
      </c>
      <c r="C232" s="29">
        <v>21628794</v>
      </c>
      <c r="D232" s="28">
        <f t="shared" si="41"/>
        <v>39681711</v>
      </c>
      <c r="E232" s="36">
        <f t="shared" si="49"/>
        <v>0.22767804080268861</v>
      </c>
      <c r="F232" s="12">
        <v>1195777.58</v>
      </c>
      <c r="G232" s="12"/>
      <c r="H232" s="12"/>
      <c r="I232" s="12"/>
      <c r="J232" s="12">
        <v>331449.46000000002</v>
      </c>
      <c r="K232" s="12"/>
      <c r="L232" s="12"/>
      <c r="M232" s="12">
        <v>1560854</v>
      </c>
      <c r="N232" s="12"/>
      <c r="O232" s="12">
        <v>1477141</v>
      </c>
      <c r="P232" s="13">
        <v>2183185</v>
      </c>
      <c r="Q232" s="11"/>
      <c r="R232" s="12"/>
      <c r="S232" s="13"/>
      <c r="T232" s="13"/>
      <c r="U232" s="13"/>
      <c r="V232" s="44">
        <f t="shared" si="39"/>
        <v>3710412.04</v>
      </c>
      <c r="W232" s="46">
        <f t="shared" si="40"/>
        <v>3037995</v>
      </c>
      <c r="X232" s="49"/>
      <c r="Y232" s="14">
        <v>2708175</v>
      </c>
      <c r="Z232" s="42">
        <f t="shared" si="42"/>
        <v>9456582.0399999991</v>
      </c>
      <c r="AA232" s="42">
        <f t="shared" si="50"/>
        <v>49138293.039999999</v>
      </c>
      <c r="AB232" s="66">
        <f t="shared" si="43"/>
        <v>0.18352239139930274</v>
      </c>
      <c r="AC232" s="65">
        <f t="shared" si="51"/>
        <v>20.552977892713958</v>
      </c>
      <c r="AD232" s="58">
        <f t="shared" si="44"/>
        <v>12.521155825886549</v>
      </c>
      <c r="AE232" s="69">
        <f t="shared" si="45"/>
        <v>16.828277668367946</v>
      </c>
      <c r="AF232" s="70">
        <f t="shared" si="46"/>
        <v>0</v>
      </c>
      <c r="AG232" s="65">
        <f t="shared" si="47"/>
        <v>23.831084400569321</v>
      </c>
      <c r="AH232" s="67">
        <f t="shared" si="48"/>
        <v>5</v>
      </c>
      <c r="AI232" s="103">
        <v>9702</v>
      </c>
      <c r="AJ232" s="67">
        <v>0</v>
      </c>
    </row>
    <row r="233" spans="1:36" x14ac:dyDescent="0.2">
      <c r="A233" s="85" t="s">
        <v>212</v>
      </c>
      <c r="B233" s="20">
        <v>282849165</v>
      </c>
      <c r="C233" s="29">
        <v>133112841</v>
      </c>
      <c r="D233" s="28">
        <f t="shared" si="41"/>
        <v>415962006</v>
      </c>
      <c r="E233" s="36">
        <f t="shared" si="49"/>
        <v>2.3866262867152126</v>
      </c>
      <c r="F233" s="8">
        <v>18823747.559999999</v>
      </c>
      <c r="G233" s="8"/>
      <c r="H233" s="8"/>
      <c r="I233" s="8"/>
      <c r="J233" s="8">
        <v>5214140.1900000004</v>
      </c>
      <c r="K233" s="8"/>
      <c r="L233" s="8"/>
      <c r="M233" s="8">
        <v>37597965</v>
      </c>
      <c r="N233" s="8"/>
      <c r="O233" s="8">
        <f>SUM(O234:O244)</f>
        <v>49820340.32</v>
      </c>
      <c r="P233" s="9">
        <f>SUM(P234:P244)</f>
        <v>34205664</v>
      </c>
      <c r="Q233" s="7"/>
      <c r="R233" s="8"/>
      <c r="S233" s="9">
        <v>1400000</v>
      </c>
      <c r="T233" s="9">
        <v>7453437</v>
      </c>
      <c r="U233" s="9"/>
      <c r="V233" s="43">
        <f t="shared" si="39"/>
        <v>58243551.75</v>
      </c>
      <c r="W233" s="45">
        <f t="shared" si="40"/>
        <v>96271742.319999993</v>
      </c>
      <c r="X233" s="48"/>
      <c r="Y233" s="14">
        <v>18591253</v>
      </c>
      <c r="Z233" s="42">
        <f t="shared" si="42"/>
        <v>173106547.06999999</v>
      </c>
      <c r="AA233" s="42">
        <f t="shared" si="50"/>
        <v>589068553.06999993</v>
      </c>
      <c r="AB233" s="66">
        <f t="shared" si="43"/>
        <v>2.2000615582948924</v>
      </c>
      <c r="AC233" s="65">
        <f t="shared" si="51"/>
        <v>20.591735439629105</v>
      </c>
      <c r="AD233" s="58">
        <f t="shared" si="44"/>
        <v>13.966536106009485</v>
      </c>
      <c r="AE233" s="69">
        <f t="shared" si="45"/>
        <v>34.036424438445842</v>
      </c>
      <c r="AF233" s="70">
        <f t="shared" si="46"/>
        <v>0</v>
      </c>
      <c r="AG233" s="65">
        <f t="shared" si="47"/>
        <v>41.615951594867532</v>
      </c>
      <c r="AH233" s="67">
        <f t="shared" si="48"/>
        <v>7</v>
      </c>
      <c r="AI233" s="100"/>
      <c r="AJ233" s="67"/>
    </row>
    <row r="234" spans="1:36" x14ac:dyDescent="0.2">
      <c r="A234" s="71" t="s">
        <v>213</v>
      </c>
      <c r="B234" s="19">
        <v>20404035</v>
      </c>
      <c r="C234" s="29">
        <v>10481326</v>
      </c>
      <c r="D234" s="28">
        <f t="shared" si="41"/>
        <v>30885361</v>
      </c>
      <c r="E234" s="36">
        <f t="shared" si="49"/>
        <v>0.17720804634567716</v>
      </c>
      <c r="F234" s="12">
        <v>1355791.77</v>
      </c>
      <c r="G234" s="12"/>
      <c r="H234" s="12"/>
      <c r="I234" s="12"/>
      <c r="J234" s="12">
        <v>376135.09</v>
      </c>
      <c r="K234" s="12"/>
      <c r="L234" s="12"/>
      <c r="M234" s="12">
        <v>2933495</v>
      </c>
      <c r="N234" s="12"/>
      <c r="O234" s="12">
        <v>416029</v>
      </c>
      <c r="P234" s="13">
        <v>2467511</v>
      </c>
      <c r="Q234" s="11"/>
      <c r="R234" s="12"/>
      <c r="S234" s="13"/>
      <c r="T234" s="13">
        <v>1616460</v>
      </c>
      <c r="U234" s="13"/>
      <c r="V234" s="44">
        <f t="shared" si="39"/>
        <v>4199437.8600000003</v>
      </c>
      <c r="W234" s="46">
        <f t="shared" si="40"/>
        <v>4965984</v>
      </c>
      <c r="X234" s="49"/>
      <c r="Y234" s="14">
        <v>1463878</v>
      </c>
      <c r="Z234" s="42">
        <f t="shared" si="42"/>
        <v>10629299.859999999</v>
      </c>
      <c r="AA234" s="42">
        <f t="shared" si="50"/>
        <v>41514660.859999999</v>
      </c>
      <c r="AB234" s="66">
        <f t="shared" si="43"/>
        <v>0.15504954217592076</v>
      </c>
      <c r="AC234" s="65">
        <f t="shared" si="51"/>
        <v>20.581408824284022</v>
      </c>
      <c r="AD234" s="58">
        <f t="shared" si="44"/>
        <v>13.966534386965924</v>
      </c>
      <c r="AE234" s="69">
        <f t="shared" si="45"/>
        <v>24.338244861861881</v>
      </c>
      <c r="AF234" s="70">
        <f t="shared" si="46"/>
        <v>0</v>
      </c>
      <c r="AG234" s="65">
        <f t="shared" si="47"/>
        <v>34.415333076404707</v>
      </c>
      <c r="AH234" s="67">
        <f t="shared" si="48"/>
        <v>6</v>
      </c>
      <c r="AI234" s="103">
        <v>29609</v>
      </c>
      <c r="AJ234" s="67">
        <v>1</v>
      </c>
    </row>
    <row r="235" spans="1:36" x14ac:dyDescent="0.2">
      <c r="A235" s="71" t="s">
        <v>83</v>
      </c>
      <c r="B235" s="19">
        <v>21280971</v>
      </c>
      <c r="C235" s="29">
        <v>9957260</v>
      </c>
      <c r="D235" s="28">
        <f t="shared" si="41"/>
        <v>31238231</v>
      </c>
      <c r="E235" s="36">
        <f t="shared" si="49"/>
        <v>0.17923267553210628</v>
      </c>
      <c r="F235" s="12">
        <v>1414584.87</v>
      </c>
      <c r="G235" s="12"/>
      <c r="H235" s="12"/>
      <c r="I235" s="12"/>
      <c r="J235" s="12">
        <v>392300.84</v>
      </c>
      <c r="K235" s="12"/>
      <c r="L235" s="12"/>
      <c r="M235" s="12">
        <v>2046460</v>
      </c>
      <c r="N235" s="12"/>
      <c r="O235" s="12">
        <v>12370576.65</v>
      </c>
      <c r="P235" s="13">
        <v>2573562</v>
      </c>
      <c r="Q235" s="11"/>
      <c r="R235" s="12"/>
      <c r="S235" s="13">
        <v>136000</v>
      </c>
      <c r="T235" s="13"/>
      <c r="U235" s="13"/>
      <c r="V235" s="44">
        <f t="shared" si="39"/>
        <v>4380447.71</v>
      </c>
      <c r="W235" s="46">
        <f t="shared" si="40"/>
        <v>14553036.65</v>
      </c>
      <c r="X235" s="49"/>
      <c r="Y235" s="14">
        <v>1390684</v>
      </c>
      <c r="Z235" s="42">
        <f t="shared" si="42"/>
        <v>20324168.359999999</v>
      </c>
      <c r="AA235" s="42">
        <f t="shared" si="50"/>
        <v>51562399.359999999</v>
      </c>
      <c r="AB235" s="66">
        <f t="shared" si="43"/>
        <v>0.19257597794717934</v>
      </c>
      <c r="AC235" s="65">
        <f t="shared" si="51"/>
        <v>20.583871431430456</v>
      </c>
      <c r="AD235" s="58">
        <f t="shared" si="44"/>
        <v>13.966532961879071</v>
      </c>
      <c r="AE235" s="69">
        <f t="shared" si="45"/>
        <v>68.385209725627647</v>
      </c>
      <c r="AF235" s="70">
        <f t="shared" si="46"/>
        <v>0</v>
      </c>
      <c r="AG235" s="65">
        <f t="shared" si="47"/>
        <v>65.061841562026984</v>
      </c>
      <c r="AH235" s="67">
        <f t="shared" si="48"/>
        <v>6</v>
      </c>
      <c r="AI235" s="103">
        <v>30398</v>
      </c>
      <c r="AJ235" s="67">
        <v>0</v>
      </c>
    </row>
    <row r="236" spans="1:36" x14ac:dyDescent="0.2">
      <c r="A236" s="71" t="s">
        <v>214</v>
      </c>
      <c r="B236" s="19">
        <v>32596516</v>
      </c>
      <c r="C236" s="29">
        <v>14673856</v>
      </c>
      <c r="D236" s="28">
        <f t="shared" si="41"/>
        <v>47270372</v>
      </c>
      <c r="E236" s="36">
        <f t="shared" si="49"/>
        <v>0.27121879106912172</v>
      </c>
      <c r="F236" s="12">
        <v>2161821.54</v>
      </c>
      <c r="G236" s="12"/>
      <c r="H236" s="12"/>
      <c r="I236" s="12"/>
      <c r="J236" s="12">
        <v>600895.55000000005</v>
      </c>
      <c r="K236" s="12"/>
      <c r="L236" s="12"/>
      <c r="M236" s="12">
        <v>5116345</v>
      </c>
      <c r="N236" s="12"/>
      <c r="O236" s="12">
        <v>2387395.09</v>
      </c>
      <c r="P236" s="13">
        <v>3941979</v>
      </c>
      <c r="Q236" s="11"/>
      <c r="R236" s="12"/>
      <c r="S236" s="13"/>
      <c r="T236" s="13">
        <v>3370626</v>
      </c>
      <c r="U236" s="13"/>
      <c r="V236" s="44">
        <f t="shared" si="39"/>
        <v>6704696.0899999999</v>
      </c>
      <c r="W236" s="46">
        <f t="shared" si="40"/>
        <v>10874366.09</v>
      </c>
      <c r="X236" s="49"/>
      <c r="Y236" s="14">
        <v>2049429</v>
      </c>
      <c r="Z236" s="42">
        <f t="shared" si="42"/>
        <v>19628491.18</v>
      </c>
      <c r="AA236" s="42">
        <f t="shared" si="50"/>
        <v>66898863.18</v>
      </c>
      <c r="AB236" s="66">
        <f t="shared" si="43"/>
        <v>0.24985481979795612</v>
      </c>
      <c r="AC236" s="65">
        <f t="shared" si="51"/>
        <v>20.568750629668521</v>
      </c>
      <c r="AD236" s="58">
        <f t="shared" si="44"/>
        <v>13.966533404716525</v>
      </c>
      <c r="AE236" s="69">
        <f t="shared" si="45"/>
        <v>33.360516473601045</v>
      </c>
      <c r="AF236" s="70">
        <f t="shared" si="46"/>
        <v>0</v>
      </c>
      <c r="AG236" s="65">
        <f t="shared" si="47"/>
        <v>41.523877112708149</v>
      </c>
      <c r="AH236" s="67">
        <f t="shared" si="48"/>
        <v>6</v>
      </c>
      <c r="AI236" s="103">
        <v>75316</v>
      </c>
      <c r="AJ236" s="67">
        <v>1</v>
      </c>
    </row>
    <row r="237" spans="1:36" x14ac:dyDescent="0.2">
      <c r="A237" s="71" t="s">
        <v>215</v>
      </c>
      <c r="B237" s="19">
        <v>29916190</v>
      </c>
      <c r="C237" s="29">
        <v>14149790</v>
      </c>
      <c r="D237" s="28">
        <f t="shared" si="41"/>
        <v>44065980</v>
      </c>
      <c r="E237" s="36">
        <f t="shared" si="49"/>
        <v>0.25283325087596298</v>
      </c>
      <c r="F237" s="12">
        <v>1991189.19</v>
      </c>
      <c r="G237" s="12"/>
      <c r="H237" s="12"/>
      <c r="I237" s="12"/>
      <c r="J237" s="12">
        <v>551485.48</v>
      </c>
      <c r="K237" s="12"/>
      <c r="L237" s="12"/>
      <c r="M237" s="12">
        <v>2900643</v>
      </c>
      <c r="N237" s="12"/>
      <c r="O237" s="12">
        <v>15385556.689999999</v>
      </c>
      <c r="P237" s="13">
        <v>3617840</v>
      </c>
      <c r="Q237" s="11"/>
      <c r="R237" s="12"/>
      <c r="S237" s="13"/>
      <c r="T237" s="13"/>
      <c r="U237" s="13"/>
      <c r="V237" s="44">
        <f t="shared" si="39"/>
        <v>6160514.6699999999</v>
      </c>
      <c r="W237" s="46">
        <f t="shared" si="40"/>
        <v>18286199.689999998</v>
      </c>
      <c r="X237" s="49"/>
      <c r="Y237" s="14">
        <v>1976236</v>
      </c>
      <c r="Z237" s="42">
        <f t="shared" si="42"/>
        <v>26422950.359999999</v>
      </c>
      <c r="AA237" s="42">
        <f t="shared" si="50"/>
        <v>70488930.359999999</v>
      </c>
      <c r="AB237" s="66">
        <f t="shared" si="43"/>
        <v>0.26326305344623163</v>
      </c>
      <c r="AC237" s="65">
        <f t="shared" si="51"/>
        <v>20.592577697895354</v>
      </c>
      <c r="AD237" s="58">
        <f t="shared" si="44"/>
        <v>13.966539432740699</v>
      </c>
      <c r="AE237" s="69">
        <f t="shared" si="45"/>
        <v>61.124761174467736</v>
      </c>
      <c r="AF237" s="70">
        <f t="shared" si="46"/>
        <v>0</v>
      </c>
      <c r="AG237" s="65">
        <f t="shared" si="47"/>
        <v>59.962243798957836</v>
      </c>
      <c r="AH237" s="67">
        <f t="shared" si="48"/>
        <v>5</v>
      </c>
      <c r="AI237" s="103">
        <v>72012</v>
      </c>
      <c r="AJ237" s="67">
        <v>0</v>
      </c>
    </row>
    <row r="238" spans="1:36" x14ac:dyDescent="0.2">
      <c r="A238" s="71" t="s">
        <v>216</v>
      </c>
      <c r="B238" s="19">
        <v>23578269</v>
      </c>
      <c r="C238" s="29">
        <v>12053525</v>
      </c>
      <c r="D238" s="28">
        <f t="shared" si="41"/>
        <v>35631794</v>
      </c>
      <c r="E238" s="36">
        <f t="shared" si="49"/>
        <v>0.20444121091968528</v>
      </c>
      <c r="F238" s="12">
        <v>1572102.34</v>
      </c>
      <c r="G238" s="12"/>
      <c r="H238" s="12"/>
      <c r="I238" s="12"/>
      <c r="J238" s="12">
        <v>434650.03</v>
      </c>
      <c r="K238" s="12"/>
      <c r="L238" s="12"/>
      <c r="M238" s="12">
        <v>3716707</v>
      </c>
      <c r="N238" s="12"/>
      <c r="O238" s="12">
        <v>1382269</v>
      </c>
      <c r="P238" s="13">
        <v>2851380</v>
      </c>
      <c r="Q238" s="11"/>
      <c r="R238" s="12"/>
      <c r="S238" s="13"/>
      <c r="T238" s="13">
        <v>2466351</v>
      </c>
      <c r="U238" s="13"/>
      <c r="V238" s="44">
        <f t="shared" si="39"/>
        <v>4858132.37</v>
      </c>
      <c r="W238" s="46">
        <f t="shared" si="40"/>
        <v>7565327</v>
      </c>
      <c r="X238" s="49"/>
      <c r="Y238" s="14">
        <v>1683460</v>
      </c>
      <c r="Z238" s="42">
        <f t="shared" si="42"/>
        <v>14106919.370000001</v>
      </c>
      <c r="AA238" s="42">
        <f t="shared" si="50"/>
        <v>49738713.370000005</v>
      </c>
      <c r="AB238" s="66">
        <f t="shared" si="43"/>
        <v>0.18576484973452942</v>
      </c>
      <c r="AC238" s="65">
        <f t="shared" si="51"/>
        <v>20.604279177576608</v>
      </c>
      <c r="AD238" s="58">
        <f t="shared" si="44"/>
        <v>13.966536759993446</v>
      </c>
      <c r="AE238" s="69">
        <f t="shared" si="45"/>
        <v>32.08601530502515</v>
      </c>
      <c r="AF238" s="70">
        <f t="shared" si="46"/>
        <v>0</v>
      </c>
      <c r="AG238" s="65">
        <f t="shared" si="47"/>
        <v>39.590819844771218</v>
      </c>
      <c r="AH238" s="67">
        <f t="shared" si="48"/>
        <v>6</v>
      </c>
      <c r="AI238" s="103">
        <v>43193</v>
      </c>
      <c r="AJ238" s="67">
        <v>1</v>
      </c>
    </row>
    <row r="239" spans="1:36" x14ac:dyDescent="0.2">
      <c r="A239" s="71" t="s">
        <v>217</v>
      </c>
      <c r="B239" s="19">
        <v>25774469</v>
      </c>
      <c r="C239" s="29">
        <v>13101658</v>
      </c>
      <c r="D239" s="28">
        <f t="shared" si="41"/>
        <v>38876127</v>
      </c>
      <c r="E239" s="36">
        <f t="shared" si="49"/>
        <v>0.22305591685188433</v>
      </c>
      <c r="F239" s="12">
        <v>1713199.51</v>
      </c>
      <c r="G239" s="12"/>
      <c r="H239" s="12"/>
      <c r="I239" s="12"/>
      <c r="J239" s="12">
        <v>475135.56</v>
      </c>
      <c r="K239" s="12"/>
      <c r="L239" s="12"/>
      <c r="M239" s="12">
        <v>2553939</v>
      </c>
      <c r="N239" s="12"/>
      <c r="O239" s="12">
        <v>796707</v>
      </c>
      <c r="P239" s="13">
        <v>3116972</v>
      </c>
      <c r="Q239" s="11"/>
      <c r="R239" s="12"/>
      <c r="S239" s="13">
        <v>376000</v>
      </c>
      <c r="T239" s="13"/>
      <c r="U239" s="13"/>
      <c r="V239" s="44">
        <f t="shared" si="39"/>
        <v>5305307.07</v>
      </c>
      <c r="W239" s="46">
        <f t="shared" si="40"/>
        <v>3726646</v>
      </c>
      <c r="X239" s="49"/>
      <c r="Y239" s="14">
        <v>1829848</v>
      </c>
      <c r="Z239" s="42">
        <f t="shared" si="42"/>
        <v>10861801.07</v>
      </c>
      <c r="AA239" s="42">
        <f t="shared" si="50"/>
        <v>49737928.07</v>
      </c>
      <c r="AB239" s="66">
        <f t="shared" si="43"/>
        <v>0.18576191678498943</v>
      </c>
      <c r="AC239" s="65">
        <f t="shared" si="51"/>
        <v>20.583574660645773</v>
      </c>
      <c r="AD239" s="58">
        <f t="shared" si="44"/>
        <v>13.966537670270435</v>
      </c>
      <c r="AE239" s="69">
        <f t="shared" si="45"/>
        <v>14.458672262074534</v>
      </c>
      <c r="AF239" s="70">
        <f t="shared" si="46"/>
        <v>0</v>
      </c>
      <c r="AG239" s="65">
        <f t="shared" si="47"/>
        <v>27.939514319417675</v>
      </c>
      <c r="AH239" s="67">
        <f t="shared" si="48"/>
        <v>6</v>
      </c>
      <c r="AI239" s="103">
        <v>53664</v>
      </c>
      <c r="AJ239" s="67">
        <v>0</v>
      </c>
    </row>
    <row r="240" spans="1:36" x14ac:dyDescent="0.2">
      <c r="A240" s="71" t="s">
        <v>218</v>
      </c>
      <c r="B240" s="19">
        <v>22486794</v>
      </c>
      <c r="C240" s="29">
        <v>10481326</v>
      </c>
      <c r="D240" s="28">
        <f t="shared" si="41"/>
        <v>32968120</v>
      </c>
      <c r="E240" s="36">
        <f t="shared" si="49"/>
        <v>0.18915809780853288</v>
      </c>
      <c r="F240" s="12">
        <v>1497985.48</v>
      </c>
      <c r="G240" s="12"/>
      <c r="H240" s="12"/>
      <c r="I240" s="12"/>
      <c r="J240" s="12">
        <v>414529.41</v>
      </c>
      <c r="K240" s="12"/>
      <c r="L240" s="12"/>
      <c r="M240" s="12">
        <v>3227461</v>
      </c>
      <c r="N240" s="12"/>
      <c r="O240" s="12">
        <v>5509651.8899999997</v>
      </c>
      <c r="P240" s="13">
        <v>2719385</v>
      </c>
      <c r="Q240" s="11"/>
      <c r="R240" s="12"/>
      <c r="S240" s="13"/>
      <c r="T240" s="13"/>
      <c r="U240" s="13"/>
      <c r="V240" s="44">
        <f t="shared" si="39"/>
        <v>4631899.8899999997</v>
      </c>
      <c r="W240" s="46">
        <f t="shared" si="40"/>
        <v>8737112.8900000006</v>
      </c>
      <c r="X240" s="49"/>
      <c r="Y240" s="14">
        <v>1463878</v>
      </c>
      <c r="Z240" s="42">
        <f t="shared" si="42"/>
        <v>14832890.780000001</v>
      </c>
      <c r="AA240" s="42">
        <f t="shared" si="50"/>
        <v>47801010.780000001</v>
      </c>
      <c r="AB240" s="66">
        <f t="shared" si="43"/>
        <v>0.17852789071261255</v>
      </c>
      <c r="AC240" s="65">
        <f t="shared" si="51"/>
        <v>20.598311569003567</v>
      </c>
      <c r="AD240" s="58">
        <f t="shared" si="44"/>
        <v>13.966534386965924</v>
      </c>
      <c r="AE240" s="69">
        <f t="shared" si="45"/>
        <v>38.854417797396998</v>
      </c>
      <c r="AF240" s="70">
        <f t="shared" si="46"/>
        <v>0</v>
      </c>
      <c r="AG240" s="65">
        <f t="shared" si="47"/>
        <v>44.991618509032364</v>
      </c>
      <c r="AH240" s="67">
        <f t="shared" si="48"/>
        <v>5</v>
      </c>
      <c r="AI240" s="103">
        <v>38068</v>
      </c>
      <c r="AJ240" s="67">
        <v>1</v>
      </c>
    </row>
    <row r="241" spans="1:36" x14ac:dyDescent="0.2">
      <c r="A241" s="71" t="s">
        <v>219</v>
      </c>
      <c r="B241" s="19">
        <v>42920937</v>
      </c>
      <c r="C241" s="29">
        <v>13625724</v>
      </c>
      <c r="D241" s="28">
        <f t="shared" si="41"/>
        <v>56546661</v>
      </c>
      <c r="E241" s="36">
        <f t="shared" si="49"/>
        <v>0.32444248662598751</v>
      </c>
      <c r="F241" s="12">
        <v>2862083.91</v>
      </c>
      <c r="G241" s="12"/>
      <c r="H241" s="12"/>
      <c r="I241" s="12"/>
      <c r="J241" s="12">
        <v>791219.52</v>
      </c>
      <c r="K241" s="12"/>
      <c r="L241" s="12"/>
      <c r="M241" s="12">
        <v>4031196</v>
      </c>
      <c r="N241" s="12"/>
      <c r="O241" s="12">
        <v>6802121</v>
      </c>
      <c r="P241" s="13">
        <v>5190537</v>
      </c>
      <c r="Q241" s="11"/>
      <c r="R241" s="12"/>
      <c r="S241" s="13">
        <v>788000</v>
      </c>
      <c r="T241" s="13"/>
      <c r="U241" s="13"/>
      <c r="V241" s="44">
        <f t="shared" si="39"/>
        <v>8843840.4299999997</v>
      </c>
      <c r="W241" s="46">
        <f t="shared" si="40"/>
        <v>11621317</v>
      </c>
      <c r="X241" s="49"/>
      <c r="Y241" s="14">
        <v>1903042</v>
      </c>
      <c r="Z241" s="42">
        <f t="shared" si="42"/>
        <v>22368199.43</v>
      </c>
      <c r="AA241" s="42">
        <f t="shared" si="50"/>
        <v>78914860.430000007</v>
      </c>
      <c r="AB241" s="66">
        <f t="shared" si="43"/>
        <v>0.29473233616940081</v>
      </c>
      <c r="AC241" s="65">
        <f t="shared" si="51"/>
        <v>20.604956573990918</v>
      </c>
      <c r="AD241" s="58">
        <f t="shared" si="44"/>
        <v>13.966538585399205</v>
      </c>
      <c r="AE241" s="69">
        <f t="shared" si="45"/>
        <v>27.076102742118607</v>
      </c>
      <c r="AF241" s="70">
        <f t="shared" si="46"/>
        <v>0</v>
      </c>
      <c r="AG241" s="65">
        <f t="shared" si="47"/>
        <v>39.557064969760106</v>
      </c>
      <c r="AH241" s="67">
        <f t="shared" si="48"/>
        <v>6</v>
      </c>
      <c r="AI241" s="103">
        <v>106937</v>
      </c>
      <c r="AJ241" s="67">
        <v>0</v>
      </c>
    </row>
    <row r="242" spans="1:36" x14ac:dyDescent="0.2">
      <c r="A242" s="71" t="s">
        <v>220</v>
      </c>
      <c r="B242" s="19">
        <v>22835751</v>
      </c>
      <c r="C242" s="29">
        <v>12053525</v>
      </c>
      <c r="D242" s="28">
        <f t="shared" si="41"/>
        <v>34889276</v>
      </c>
      <c r="E242" s="36">
        <f t="shared" si="49"/>
        <v>0.20018093485697389</v>
      </c>
      <c r="F242" s="12">
        <v>1522306.55</v>
      </c>
      <c r="G242" s="12"/>
      <c r="H242" s="12"/>
      <c r="I242" s="12"/>
      <c r="J242" s="12">
        <v>420962.21</v>
      </c>
      <c r="K242" s="12"/>
      <c r="L242" s="12"/>
      <c r="M242" s="12">
        <v>4935109</v>
      </c>
      <c r="N242" s="12"/>
      <c r="O242" s="12">
        <v>3589720</v>
      </c>
      <c r="P242" s="13">
        <v>2761585</v>
      </c>
      <c r="Q242" s="11"/>
      <c r="R242" s="12"/>
      <c r="S242" s="13">
        <v>100000</v>
      </c>
      <c r="T242" s="13"/>
      <c r="U242" s="13"/>
      <c r="V242" s="44">
        <f t="shared" si="39"/>
        <v>4704853.76</v>
      </c>
      <c r="W242" s="46">
        <f t="shared" si="40"/>
        <v>8624829</v>
      </c>
      <c r="X242" s="49"/>
      <c r="Y242" s="14">
        <v>1683460</v>
      </c>
      <c r="Z242" s="42">
        <f t="shared" si="42"/>
        <v>15013142.76</v>
      </c>
      <c r="AA242" s="42">
        <f t="shared" si="50"/>
        <v>49902418.759999998</v>
      </c>
      <c r="AB242" s="66">
        <f t="shared" si="43"/>
        <v>0.1863762589390229</v>
      </c>
      <c r="AC242" s="65">
        <f t="shared" si="51"/>
        <v>20.603017435248788</v>
      </c>
      <c r="AD242" s="58">
        <f t="shared" si="44"/>
        <v>13.966536759993446</v>
      </c>
      <c r="AE242" s="69">
        <f t="shared" si="45"/>
        <v>37.768974622292909</v>
      </c>
      <c r="AF242" s="70">
        <f t="shared" si="46"/>
        <v>0</v>
      </c>
      <c r="AG242" s="65">
        <f t="shared" si="47"/>
        <v>43.030823454175433</v>
      </c>
      <c r="AH242" s="67">
        <f t="shared" si="48"/>
        <v>6</v>
      </c>
      <c r="AI242" s="103">
        <v>27693</v>
      </c>
      <c r="AJ242" s="67">
        <v>1</v>
      </c>
    </row>
    <row r="243" spans="1:36" x14ac:dyDescent="0.2">
      <c r="A243" s="71" t="s">
        <v>221</v>
      </c>
      <c r="B243" s="19">
        <v>26176721</v>
      </c>
      <c r="C243" s="29">
        <v>11005392</v>
      </c>
      <c r="D243" s="28">
        <f t="shared" si="41"/>
        <v>37182113</v>
      </c>
      <c r="E243" s="36">
        <f t="shared" si="49"/>
        <v>0.21333633120669063</v>
      </c>
      <c r="F243" s="12">
        <v>1738573.78</v>
      </c>
      <c r="G243" s="12"/>
      <c r="H243" s="12"/>
      <c r="I243" s="12"/>
      <c r="J243" s="12">
        <v>482550.81</v>
      </c>
      <c r="K243" s="12"/>
      <c r="L243" s="12"/>
      <c r="M243" s="12">
        <v>4597894</v>
      </c>
      <c r="N243" s="12"/>
      <c r="O243" s="12">
        <v>919632</v>
      </c>
      <c r="P243" s="13">
        <v>3165617</v>
      </c>
      <c r="Q243" s="11"/>
      <c r="R243" s="12"/>
      <c r="S243" s="13"/>
      <c r="T243" s="13"/>
      <c r="U243" s="13"/>
      <c r="V243" s="44">
        <f t="shared" si="39"/>
        <v>5386741.5899999999</v>
      </c>
      <c r="W243" s="46">
        <f t="shared" si="40"/>
        <v>5517526</v>
      </c>
      <c r="X243" s="49"/>
      <c r="Y243" s="14">
        <v>1537072</v>
      </c>
      <c r="Z243" s="42">
        <f t="shared" si="42"/>
        <v>12441339.59</v>
      </c>
      <c r="AA243" s="42">
        <f t="shared" si="50"/>
        <v>49623452.590000004</v>
      </c>
      <c r="AB243" s="66">
        <f t="shared" si="43"/>
        <v>0.18533437214421242</v>
      </c>
      <c r="AC243" s="65">
        <f t="shared" si="51"/>
        <v>20.57836651886231</v>
      </c>
      <c r="AD243" s="58">
        <f t="shared" si="44"/>
        <v>13.966535676330293</v>
      </c>
      <c r="AE243" s="69">
        <f t="shared" si="45"/>
        <v>21.077987575296387</v>
      </c>
      <c r="AF243" s="70">
        <f t="shared" si="46"/>
        <v>0</v>
      </c>
      <c r="AG243" s="65">
        <f t="shared" si="47"/>
        <v>33.460550211334144</v>
      </c>
      <c r="AH243" s="67">
        <f t="shared" si="48"/>
        <v>5</v>
      </c>
      <c r="AI243" s="103">
        <v>38732</v>
      </c>
      <c r="AJ243" s="67">
        <v>1</v>
      </c>
    </row>
    <row r="244" spans="1:36" x14ac:dyDescent="0.2">
      <c r="A244" s="71" t="s">
        <v>222</v>
      </c>
      <c r="B244" s="19">
        <v>14878512</v>
      </c>
      <c r="C244" s="29">
        <v>11529459</v>
      </c>
      <c r="D244" s="28">
        <f t="shared" si="41"/>
        <v>26407971</v>
      </c>
      <c r="E244" s="36">
        <f t="shared" si="49"/>
        <v>0.15151854462258993</v>
      </c>
      <c r="F244" s="12">
        <v>994108.62</v>
      </c>
      <c r="G244" s="12"/>
      <c r="H244" s="12"/>
      <c r="I244" s="12"/>
      <c r="J244" s="12">
        <v>274275.69</v>
      </c>
      <c r="K244" s="12"/>
      <c r="L244" s="12"/>
      <c r="M244" s="12">
        <v>1538716</v>
      </c>
      <c r="N244" s="12"/>
      <c r="O244" s="12">
        <v>260682</v>
      </c>
      <c r="P244" s="13">
        <v>1799296</v>
      </c>
      <c r="Q244" s="11"/>
      <c r="R244" s="12"/>
      <c r="S244" s="13"/>
      <c r="T244" s="13"/>
      <c r="U244" s="13"/>
      <c r="V244" s="44">
        <f t="shared" si="39"/>
        <v>3067680.31</v>
      </c>
      <c r="W244" s="46">
        <f t="shared" si="40"/>
        <v>1799398</v>
      </c>
      <c r="X244" s="49"/>
      <c r="Y244" s="14">
        <v>1610266</v>
      </c>
      <c r="Z244" s="42">
        <f t="shared" si="42"/>
        <v>6477344.3100000005</v>
      </c>
      <c r="AA244" s="42">
        <f t="shared" si="50"/>
        <v>32885315.310000002</v>
      </c>
      <c r="AB244" s="66">
        <f t="shared" si="43"/>
        <v>0.12282054044283715</v>
      </c>
      <c r="AC244" s="65">
        <f t="shared" si="51"/>
        <v>20.618192934884888</v>
      </c>
      <c r="AD244" s="58">
        <f t="shared" si="44"/>
        <v>13.966535637101446</v>
      </c>
      <c r="AE244" s="69">
        <f t="shared" si="45"/>
        <v>12.093937888412496</v>
      </c>
      <c r="AF244" s="70">
        <f t="shared" si="46"/>
        <v>0</v>
      </c>
      <c r="AG244" s="65">
        <f t="shared" si="47"/>
        <v>24.527989333220642</v>
      </c>
      <c r="AH244" s="67">
        <f t="shared" si="48"/>
        <v>5</v>
      </c>
      <c r="AI244" s="103">
        <v>9415</v>
      </c>
      <c r="AJ244" s="67">
        <v>0</v>
      </c>
    </row>
    <row r="245" spans="1:36" x14ac:dyDescent="0.2">
      <c r="A245" s="85" t="s">
        <v>223</v>
      </c>
      <c r="B245" s="20">
        <v>423630600</v>
      </c>
      <c r="C245" s="29">
        <v>182114923</v>
      </c>
      <c r="D245" s="28">
        <f t="shared" si="41"/>
        <v>605745523</v>
      </c>
      <c r="E245" s="36">
        <f t="shared" si="49"/>
        <v>3.4755294171070386</v>
      </c>
      <c r="F245" s="8">
        <v>28090677.09</v>
      </c>
      <c r="G245" s="8"/>
      <c r="H245" s="8"/>
      <c r="I245" s="8"/>
      <c r="J245" s="8">
        <v>7781061.0199999996</v>
      </c>
      <c r="K245" s="8"/>
      <c r="L245" s="8"/>
      <c r="M245" s="8">
        <v>56311457</v>
      </c>
      <c r="N245" s="8"/>
      <c r="O245" s="8">
        <f>SUM(O246:O259)</f>
        <v>76235154.75</v>
      </c>
      <c r="P245" s="9">
        <f>SUM(P246:P259)</f>
        <v>51230719</v>
      </c>
      <c r="Q245" s="7"/>
      <c r="R245" s="8"/>
      <c r="S245" s="9"/>
      <c r="T245" s="9">
        <v>39934279</v>
      </c>
      <c r="U245" s="9"/>
      <c r="V245" s="43">
        <f t="shared" si="39"/>
        <v>87102457.109999999</v>
      </c>
      <c r="W245" s="45">
        <f t="shared" si="40"/>
        <v>172480890.75</v>
      </c>
      <c r="X245" s="48"/>
      <c r="Y245" s="14">
        <v>25764257</v>
      </c>
      <c r="Z245" s="42">
        <f t="shared" si="42"/>
        <v>285347604.86000001</v>
      </c>
      <c r="AA245" s="42">
        <f t="shared" si="50"/>
        <v>891093127.86000001</v>
      </c>
      <c r="AB245" s="66">
        <f t="shared" si="43"/>
        <v>3.3280672092379997</v>
      </c>
      <c r="AC245" s="65">
        <f t="shared" si="51"/>
        <v>20.560945576169427</v>
      </c>
      <c r="AD245" s="58">
        <f t="shared" si="44"/>
        <v>14.147251952548668</v>
      </c>
      <c r="AE245" s="69">
        <f t="shared" si="45"/>
        <v>40.71492728570599</v>
      </c>
      <c r="AF245" s="70">
        <f t="shared" si="46"/>
        <v>0</v>
      </c>
      <c r="AG245" s="65">
        <f t="shared" si="47"/>
        <v>47.10684504060297</v>
      </c>
      <c r="AH245" s="67">
        <f t="shared" si="48"/>
        <v>6</v>
      </c>
      <c r="AI245" s="100"/>
      <c r="AJ245" s="67"/>
    </row>
    <row r="246" spans="1:36" x14ac:dyDescent="0.2">
      <c r="A246" s="71" t="s">
        <v>224</v>
      </c>
      <c r="B246" s="19">
        <v>18833606</v>
      </c>
      <c r="C246" s="29">
        <v>10864811</v>
      </c>
      <c r="D246" s="28">
        <f t="shared" si="41"/>
        <v>29698417</v>
      </c>
      <c r="E246" s="36">
        <f t="shared" si="49"/>
        <v>0.17039782880081109</v>
      </c>
      <c r="F246" s="12">
        <v>1248558.6000000001</v>
      </c>
      <c r="G246" s="12"/>
      <c r="H246" s="12"/>
      <c r="I246" s="12"/>
      <c r="J246" s="12">
        <v>345927.41</v>
      </c>
      <c r="K246" s="12"/>
      <c r="L246" s="12"/>
      <c r="M246" s="12">
        <v>2017222</v>
      </c>
      <c r="N246" s="12"/>
      <c r="O246" s="12">
        <v>1160974</v>
      </c>
      <c r="P246" s="13">
        <v>2277596</v>
      </c>
      <c r="Q246" s="11"/>
      <c r="R246" s="12"/>
      <c r="S246" s="13"/>
      <c r="T246" s="13">
        <v>8699204</v>
      </c>
      <c r="U246" s="13"/>
      <c r="V246" s="44">
        <f t="shared" si="39"/>
        <v>3872082.01</v>
      </c>
      <c r="W246" s="46">
        <f t="shared" si="40"/>
        <v>11877400</v>
      </c>
      <c r="X246" s="49"/>
      <c r="Y246" s="14">
        <v>1537072</v>
      </c>
      <c r="Z246" s="42">
        <f t="shared" si="42"/>
        <v>17286554.009999998</v>
      </c>
      <c r="AA246" s="42">
        <f t="shared" si="50"/>
        <v>46984971.009999998</v>
      </c>
      <c r="AB246" s="66">
        <f t="shared" si="43"/>
        <v>0.17548013384516445</v>
      </c>
      <c r="AC246" s="65">
        <f t="shared" si="51"/>
        <v>20.559429829847772</v>
      </c>
      <c r="AD246" s="58">
        <f t="shared" si="44"/>
        <v>14.147250237486874</v>
      </c>
      <c r="AE246" s="69">
        <f t="shared" si="45"/>
        <v>63.064927661755263</v>
      </c>
      <c r="AF246" s="70">
        <f t="shared" si="46"/>
        <v>0</v>
      </c>
      <c r="AG246" s="65">
        <f t="shared" si="47"/>
        <v>58.206987968415959</v>
      </c>
      <c r="AH246" s="67">
        <f t="shared" si="48"/>
        <v>6</v>
      </c>
      <c r="AI246" s="103">
        <v>22067</v>
      </c>
      <c r="AJ246" s="67">
        <v>1</v>
      </c>
    </row>
    <row r="247" spans="1:36" x14ac:dyDescent="0.2">
      <c r="A247" s="71" t="s">
        <v>225</v>
      </c>
      <c r="B247" s="19">
        <v>48550347</v>
      </c>
      <c r="C247" s="29">
        <v>15003786</v>
      </c>
      <c r="D247" s="28">
        <f t="shared" si="41"/>
        <v>63554133</v>
      </c>
      <c r="E247" s="36">
        <f t="shared" si="49"/>
        <v>0.36464860313995784</v>
      </c>
      <c r="F247" s="12">
        <v>3212113.07</v>
      </c>
      <c r="G247" s="12"/>
      <c r="H247" s="12"/>
      <c r="I247" s="12"/>
      <c r="J247" s="12">
        <v>891751.47</v>
      </c>
      <c r="K247" s="12"/>
      <c r="L247" s="12"/>
      <c r="M247" s="12">
        <v>6022449</v>
      </c>
      <c r="N247" s="12"/>
      <c r="O247" s="12">
        <v>1401870</v>
      </c>
      <c r="P247" s="13">
        <v>5871316</v>
      </c>
      <c r="Q247" s="11"/>
      <c r="R247" s="12"/>
      <c r="S247" s="13"/>
      <c r="T247" s="13"/>
      <c r="U247" s="13"/>
      <c r="V247" s="44">
        <f t="shared" si="39"/>
        <v>9975180.5399999991</v>
      </c>
      <c r="W247" s="46">
        <f t="shared" si="40"/>
        <v>7424319</v>
      </c>
      <c r="X247" s="49"/>
      <c r="Y247" s="14">
        <v>2122623</v>
      </c>
      <c r="Z247" s="42">
        <f t="shared" si="42"/>
        <v>19522122.539999999</v>
      </c>
      <c r="AA247" s="42">
        <f t="shared" si="50"/>
        <v>83076255.539999992</v>
      </c>
      <c r="AB247" s="66">
        <f t="shared" si="43"/>
        <v>0.31027437344617154</v>
      </c>
      <c r="AC247" s="65">
        <f t="shared" si="51"/>
        <v>20.54605405806883</v>
      </c>
      <c r="AD247" s="58">
        <f t="shared" si="44"/>
        <v>14.147249234293263</v>
      </c>
      <c r="AE247" s="69">
        <f t="shared" si="45"/>
        <v>15.291999869743464</v>
      </c>
      <c r="AF247" s="70">
        <f t="shared" si="46"/>
        <v>0</v>
      </c>
      <c r="AG247" s="65">
        <f t="shared" si="47"/>
        <v>30.717313915681927</v>
      </c>
      <c r="AH247" s="67">
        <f t="shared" si="48"/>
        <v>5</v>
      </c>
      <c r="AI247" s="103">
        <v>175908</v>
      </c>
      <c r="AJ247" s="67">
        <v>1</v>
      </c>
    </row>
    <row r="248" spans="1:36" x14ac:dyDescent="0.2">
      <c r="A248" s="71" t="s">
        <v>226</v>
      </c>
      <c r="B248" s="19">
        <v>25821699</v>
      </c>
      <c r="C248" s="29">
        <v>11899555</v>
      </c>
      <c r="D248" s="28">
        <f t="shared" si="41"/>
        <v>37721254</v>
      </c>
      <c r="E248" s="36">
        <f t="shared" si="49"/>
        <v>0.21642971008333239</v>
      </c>
      <c r="F248" s="12">
        <v>1711380.96</v>
      </c>
      <c r="G248" s="12"/>
      <c r="H248" s="12"/>
      <c r="I248" s="12"/>
      <c r="J248" s="12">
        <v>474281.64</v>
      </c>
      <c r="K248" s="12"/>
      <c r="L248" s="12"/>
      <c r="M248" s="12">
        <v>3231125</v>
      </c>
      <c r="N248" s="12"/>
      <c r="O248" s="12">
        <v>1949403</v>
      </c>
      <c r="P248" s="13">
        <v>3122683</v>
      </c>
      <c r="Q248" s="11"/>
      <c r="R248" s="12"/>
      <c r="S248" s="13"/>
      <c r="T248" s="13"/>
      <c r="U248" s="13"/>
      <c r="V248" s="44">
        <f t="shared" si="39"/>
        <v>5308345.5999999996</v>
      </c>
      <c r="W248" s="46">
        <f t="shared" si="40"/>
        <v>5180528</v>
      </c>
      <c r="X248" s="49"/>
      <c r="Y248" s="14">
        <v>1683460</v>
      </c>
      <c r="Z248" s="42">
        <f t="shared" si="42"/>
        <v>12172333.6</v>
      </c>
      <c r="AA248" s="42">
        <f t="shared" si="50"/>
        <v>49893587.600000001</v>
      </c>
      <c r="AB248" s="66">
        <f t="shared" si="43"/>
        <v>0.18634327619782939</v>
      </c>
      <c r="AC248" s="65">
        <f t="shared" si="51"/>
        <v>20.557692969777083</v>
      </c>
      <c r="AD248" s="58">
        <f t="shared" si="44"/>
        <v>14.147251724959462</v>
      </c>
      <c r="AE248" s="69">
        <f t="shared" si="45"/>
        <v>20.06269223415547</v>
      </c>
      <c r="AF248" s="70">
        <f t="shared" si="46"/>
        <v>0</v>
      </c>
      <c r="AG248" s="65">
        <f t="shared" si="47"/>
        <v>32.269164752582192</v>
      </c>
      <c r="AH248" s="67">
        <f t="shared" si="48"/>
        <v>5</v>
      </c>
      <c r="AI248" s="103">
        <v>46962</v>
      </c>
      <c r="AJ248" s="67">
        <v>1</v>
      </c>
    </row>
    <row r="249" spans="1:36" x14ac:dyDescent="0.2">
      <c r="A249" s="71" t="s">
        <v>227</v>
      </c>
      <c r="B249" s="19">
        <v>64029852</v>
      </c>
      <c r="C249" s="29">
        <v>18108018</v>
      </c>
      <c r="D249" s="28">
        <f t="shared" si="41"/>
        <v>82137870</v>
      </c>
      <c r="E249" s="36">
        <f t="shared" si="49"/>
        <v>0.4712747723329252</v>
      </c>
      <c r="F249" s="12">
        <v>4237424.53</v>
      </c>
      <c r="G249" s="12"/>
      <c r="H249" s="12"/>
      <c r="I249" s="12"/>
      <c r="J249" s="12">
        <v>1176072.23</v>
      </c>
      <c r="K249" s="12"/>
      <c r="L249" s="12"/>
      <c r="M249" s="12">
        <v>8803637</v>
      </c>
      <c r="N249" s="12"/>
      <c r="O249" s="12">
        <v>2705157</v>
      </c>
      <c r="P249" s="13">
        <v>7743292</v>
      </c>
      <c r="Q249" s="11"/>
      <c r="R249" s="12"/>
      <c r="S249" s="13"/>
      <c r="T249" s="13">
        <v>8614843</v>
      </c>
      <c r="U249" s="13"/>
      <c r="V249" s="44">
        <f t="shared" si="39"/>
        <v>13156788.76</v>
      </c>
      <c r="W249" s="46">
        <f t="shared" si="40"/>
        <v>20123637</v>
      </c>
      <c r="X249" s="49"/>
      <c r="Y249" s="14">
        <v>2561787</v>
      </c>
      <c r="Z249" s="42">
        <f t="shared" si="42"/>
        <v>35842212.759999998</v>
      </c>
      <c r="AA249" s="42">
        <f t="shared" si="50"/>
        <v>117980082.75999999</v>
      </c>
      <c r="AB249" s="66">
        <f t="shared" si="43"/>
        <v>0.44063368070147452</v>
      </c>
      <c r="AC249" s="65">
        <f t="shared" si="51"/>
        <v>20.54789812726726</v>
      </c>
      <c r="AD249" s="58">
        <f t="shared" si="44"/>
        <v>14.147252338715369</v>
      </c>
      <c r="AE249" s="69">
        <f t="shared" si="45"/>
        <v>31.428523370630312</v>
      </c>
      <c r="AF249" s="70">
        <f t="shared" si="46"/>
        <v>0</v>
      </c>
      <c r="AG249" s="65">
        <f t="shared" si="47"/>
        <v>43.636647456282951</v>
      </c>
      <c r="AH249" s="67">
        <f t="shared" si="48"/>
        <v>6</v>
      </c>
      <c r="AI249" s="103">
        <v>212584</v>
      </c>
      <c r="AJ249" s="67">
        <v>1</v>
      </c>
    </row>
    <row r="250" spans="1:36" x14ac:dyDescent="0.2">
      <c r="A250" s="71" t="s">
        <v>228</v>
      </c>
      <c r="B250" s="19">
        <v>27050819</v>
      </c>
      <c r="C250" s="29">
        <v>11382183</v>
      </c>
      <c r="D250" s="28">
        <f t="shared" si="41"/>
        <v>38433002</v>
      </c>
      <c r="E250" s="36">
        <f t="shared" si="49"/>
        <v>0.22051343999571527</v>
      </c>
      <c r="F250" s="12">
        <v>1793593.32</v>
      </c>
      <c r="G250" s="12"/>
      <c r="H250" s="12"/>
      <c r="I250" s="12"/>
      <c r="J250" s="12">
        <v>496857.59</v>
      </c>
      <c r="K250" s="12"/>
      <c r="L250" s="12"/>
      <c r="M250" s="12">
        <v>4727888</v>
      </c>
      <c r="N250" s="12"/>
      <c r="O250" s="12">
        <v>272297</v>
      </c>
      <c r="P250" s="13">
        <v>3271324</v>
      </c>
      <c r="Q250" s="11"/>
      <c r="R250" s="12"/>
      <c r="S250" s="13"/>
      <c r="T250" s="13"/>
      <c r="U250" s="13"/>
      <c r="V250" s="44">
        <f t="shared" si="39"/>
        <v>5561774.9100000001</v>
      </c>
      <c r="W250" s="46">
        <f t="shared" si="40"/>
        <v>5000185</v>
      </c>
      <c r="X250" s="49"/>
      <c r="Y250" s="14">
        <v>1610266</v>
      </c>
      <c r="Z250" s="42">
        <f t="shared" si="42"/>
        <v>12172225.91</v>
      </c>
      <c r="AA250" s="42">
        <f t="shared" si="50"/>
        <v>50605227.909999996</v>
      </c>
      <c r="AB250" s="66">
        <f t="shared" si="43"/>
        <v>0.18900112048641765</v>
      </c>
      <c r="AC250" s="65">
        <f t="shared" si="51"/>
        <v>20.56046772557977</v>
      </c>
      <c r="AD250" s="58">
        <f t="shared" si="44"/>
        <v>14.147251015029367</v>
      </c>
      <c r="AE250" s="69">
        <f t="shared" si="45"/>
        <v>18.484412616120789</v>
      </c>
      <c r="AF250" s="70">
        <f t="shared" si="46"/>
        <v>0</v>
      </c>
      <c r="AG250" s="65">
        <f t="shared" si="47"/>
        <v>31.671285813166506</v>
      </c>
      <c r="AH250" s="67">
        <f t="shared" si="48"/>
        <v>5</v>
      </c>
      <c r="AI250" s="103">
        <v>39651</v>
      </c>
      <c r="AJ250" s="67">
        <v>1</v>
      </c>
    </row>
    <row r="251" spans="1:36" x14ac:dyDescent="0.2">
      <c r="A251" s="71" t="s">
        <v>229</v>
      </c>
      <c r="B251" s="19">
        <v>20209215</v>
      </c>
      <c r="C251" s="29">
        <v>13969042</v>
      </c>
      <c r="D251" s="28">
        <f t="shared" si="41"/>
        <v>34178257</v>
      </c>
      <c r="E251" s="36">
        <f t="shared" si="49"/>
        <v>0.19610138765968982</v>
      </c>
      <c r="F251" s="12">
        <v>1339165.3700000001</v>
      </c>
      <c r="G251" s="12"/>
      <c r="H251" s="12"/>
      <c r="I251" s="12"/>
      <c r="J251" s="12">
        <v>371194</v>
      </c>
      <c r="K251" s="12"/>
      <c r="L251" s="12"/>
      <c r="M251" s="12">
        <v>2193148</v>
      </c>
      <c r="N251" s="12"/>
      <c r="O251" s="12">
        <v>711851.18</v>
      </c>
      <c r="P251" s="13">
        <v>2443951</v>
      </c>
      <c r="Q251" s="11"/>
      <c r="R251" s="12"/>
      <c r="S251" s="13"/>
      <c r="T251" s="13">
        <v>5342426</v>
      </c>
      <c r="U251" s="13"/>
      <c r="V251" s="44">
        <f t="shared" si="39"/>
        <v>4154310.37</v>
      </c>
      <c r="W251" s="46">
        <f t="shared" si="40"/>
        <v>8247425.1799999997</v>
      </c>
      <c r="X251" s="49"/>
      <c r="Y251" s="14">
        <v>1976236</v>
      </c>
      <c r="Z251" s="42">
        <f t="shared" si="42"/>
        <v>14377971.550000001</v>
      </c>
      <c r="AA251" s="42">
        <f t="shared" si="50"/>
        <v>48556228.549999997</v>
      </c>
      <c r="AB251" s="66">
        <f t="shared" si="43"/>
        <v>0.18134848871476178</v>
      </c>
      <c r="AC251" s="65">
        <f t="shared" si="51"/>
        <v>20.55651528275591</v>
      </c>
      <c r="AD251" s="58">
        <f t="shared" si="44"/>
        <v>14.147255051563306</v>
      </c>
      <c r="AE251" s="69">
        <f t="shared" si="45"/>
        <v>40.810220387085785</v>
      </c>
      <c r="AF251" s="70">
        <f t="shared" si="46"/>
        <v>0</v>
      </c>
      <c r="AG251" s="65">
        <f t="shared" si="47"/>
        <v>42.067597390937756</v>
      </c>
      <c r="AH251" s="67">
        <f t="shared" si="48"/>
        <v>6</v>
      </c>
      <c r="AI251" s="103">
        <v>25080</v>
      </c>
      <c r="AJ251" s="67">
        <v>1</v>
      </c>
    </row>
    <row r="252" spans="1:36" x14ac:dyDescent="0.2">
      <c r="A252" s="71" t="s">
        <v>230</v>
      </c>
      <c r="B252" s="19">
        <v>27663270</v>
      </c>
      <c r="C252" s="29">
        <v>13969042</v>
      </c>
      <c r="D252" s="28">
        <f t="shared" si="41"/>
        <v>41632312</v>
      </c>
      <c r="E252" s="36">
        <f t="shared" si="49"/>
        <v>0.23886982167291787</v>
      </c>
      <c r="F252" s="12">
        <v>1833000.8</v>
      </c>
      <c r="G252" s="12"/>
      <c r="H252" s="12"/>
      <c r="I252" s="12"/>
      <c r="J252" s="12">
        <v>508106.8</v>
      </c>
      <c r="K252" s="12"/>
      <c r="L252" s="12"/>
      <c r="M252" s="12">
        <v>3969125</v>
      </c>
      <c r="N252" s="12"/>
      <c r="O252" s="12">
        <v>3237122</v>
      </c>
      <c r="P252" s="13">
        <v>3345389</v>
      </c>
      <c r="Q252" s="11"/>
      <c r="R252" s="12"/>
      <c r="S252" s="13"/>
      <c r="T252" s="13">
        <v>2365218</v>
      </c>
      <c r="U252" s="13"/>
      <c r="V252" s="44">
        <f t="shared" si="39"/>
        <v>5686496.5999999996</v>
      </c>
      <c r="W252" s="46">
        <f t="shared" si="40"/>
        <v>9571465</v>
      </c>
      <c r="X252" s="49"/>
      <c r="Y252" s="14">
        <v>1976236</v>
      </c>
      <c r="Z252" s="42">
        <f t="shared" si="42"/>
        <v>17234197.600000001</v>
      </c>
      <c r="AA252" s="42">
        <f t="shared" si="50"/>
        <v>58866509.600000001</v>
      </c>
      <c r="AB252" s="66">
        <f t="shared" si="43"/>
        <v>0.21985547211271242</v>
      </c>
      <c r="AC252" s="65">
        <f t="shared" si="51"/>
        <v>20.556125866537105</v>
      </c>
      <c r="AD252" s="58">
        <f t="shared" si="44"/>
        <v>14.147255051563306</v>
      </c>
      <c r="AE252" s="69">
        <f t="shared" si="45"/>
        <v>34.599904494298755</v>
      </c>
      <c r="AF252" s="70">
        <f t="shared" si="46"/>
        <v>0</v>
      </c>
      <c r="AG252" s="65">
        <f t="shared" si="47"/>
        <v>41.396205908526056</v>
      </c>
      <c r="AH252" s="67">
        <f t="shared" si="48"/>
        <v>6</v>
      </c>
      <c r="AI252" s="103">
        <v>52024</v>
      </c>
      <c r="AJ252" s="67">
        <v>1</v>
      </c>
    </row>
    <row r="253" spans="1:36" x14ac:dyDescent="0.2">
      <c r="A253" s="71" t="s">
        <v>58</v>
      </c>
      <c r="B253" s="19">
        <v>58765205</v>
      </c>
      <c r="C253" s="29">
        <v>17590646</v>
      </c>
      <c r="D253" s="28">
        <f t="shared" si="41"/>
        <v>76355851</v>
      </c>
      <c r="E253" s="36">
        <f t="shared" si="49"/>
        <v>0.43809982285043131</v>
      </c>
      <c r="F253" s="12">
        <v>3900142.07</v>
      </c>
      <c r="G253" s="12"/>
      <c r="H253" s="12"/>
      <c r="I253" s="12"/>
      <c r="J253" s="12">
        <v>1079373.5</v>
      </c>
      <c r="K253" s="12"/>
      <c r="L253" s="12"/>
      <c r="M253" s="12">
        <v>7535441</v>
      </c>
      <c r="N253" s="12"/>
      <c r="O253" s="12">
        <v>42947787.649999999</v>
      </c>
      <c r="P253" s="13">
        <v>7106625</v>
      </c>
      <c r="Q253" s="11"/>
      <c r="R253" s="12"/>
      <c r="S253" s="13"/>
      <c r="T253" s="13"/>
      <c r="U253" s="13"/>
      <c r="V253" s="44">
        <f t="shared" si="39"/>
        <v>12086140.57</v>
      </c>
      <c r="W253" s="46">
        <f t="shared" si="40"/>
        <v>50483228.649999999</v>
      </c>
      <c r="X253" s="49"/>
      <c r="Y253" s="14">
        <v>2488593</v>
      </c>
      <c r="Z253" s="42">
        <f t="shared" si="42"/>
        <v>65057962.219999999</v>
      </c>
      <c r="AA253" s="42">
        <f t="shared" si="50"/>
        <v>141413813.22</v>
      </c>
      <c r="AB253" s="66">
        <f t="shared" si="43"/>
        <v>0.52815430845150757</v>
      </c>
      <c r="AC253" s="65">
        <f t="shared" si="51"/>
        <v>20.566831290727226</v>
      </c>
      <c r="AD253" s="58">
        <f t="shared" si="44"/>
        <v>14.147251897400469</v>
      </c>
      <c r="AE253" s="69">
        <f t="shared" si="45"/>
        <v>85.906666453388524</v>
      </c>
      <c r="AF253" s="70">
        <f t="shared" si="46"/>
        <v>0</v>
      </c>
      <c r="AG253" s="65">
        <f t="shared" si="47"/>
        <v>85.203637138429642</v>
      </c>
      <c r="AH253" s="67">
        <f t="shared" si="48"/>
        <v>5</v>
      </c>
      <c r="AI253" s="103">
        <v>192622</v>
      </c>
      <c r="AJ253" s="67">
        <v>1</v>
      </c>
    </row>
    <row r="254" spans="1:36" x14ac:dyDescent="0.2">
      <c r="A254" s="71" t="s">
        <v>231</v>
      </c>
      <c r="B254" s="19">
        <v>20346149</v>
      </c>
      <c r="C254" s="29">
        <v>11382183</v>
      </c>
      <c r="D254" s="28">
        <f t="shared" si="41"/>
        <v>31728332</v>
      </c>
      <c r="E254" s="36">
        <f t="shared" si="49"/>
        <v>0.18204468218865993</v>
      </c>
      <c r="F254" s="12">
        <v>1349467.22</v>
      </c>
      <c r="G254" s="12"/>
      <c r="H254" s="12"/>
      <c r="I254" s="12"/>
      <c r="J254" s="12">
        <v>373709.14</v>
      </c>
      <c r="K254" s="12"/>
      <c r="L254" s="12"/>
      <c r="M254" s="12">
        <v>3346803</v>
      </c>
      <c r="N254" s="12"/>
      <c r="O254" s="12">
        <v>423959</v>
      </c>
      <c r="P254" s="13">
        <v>2460511</v>
      </c>
      <c r="Q254" s="11"/>
      <c r="R254" s="12"/>
      <c r="S254" s="13"/>
      <c r="T254" s="13"/>
      <c r="U254" s="13"/>
      <c r="V254" s="44">
        <f t="shared" si="39"/>
        <v>4183687.36</v>
      </c>
      <c r="W254" s="46">
        <f t="shared" si="40"/>
        <v>3770762</v>
      </c>
      <c r="X254" s="49"/>
      <c r="Y254" s="14">
        <v>1610266</v>
      </c>
      <c r="Z254" s="42">
        <f t="shared" si="42"/>
        <v>9564715.3599999994</v>
      </c>
      <c r="AA254" s="42">
        <f t="shared" si="50"/>
        <v>41293047.359999999</v>
      </c>
      <c r="AB254" s="66">
        <f t="shared" si="43"/>
        <v>0.15422185694368729</v>
      </c>
      <c r="AC254" s="65">
        <f t="shared" si="51"/>
        <v>20.562551468585038</v>
      </c>
      <c r="AD254" s="58">
        <f t="shared" si="44"/>
        <v>14.147251015029367</v>
      </c>
      <c r="AE254" s="69">
        <f t="shared" si="45"/>
        <v>18.533050160991156</v>
      </c>
      <c r="AF254" s="70">
        <f t="shared" si="46"/>
        <v>0</v>
      </c>
      <c r="AG254" s="65">
        <f t="shared" si="47"/>
        <v>30.145660856044998</v>
      </c>
      <c r="AH254" s="67">
        <f t="shared" si="48"/>
        <v>5</v>
      </c>
      <c r="AI254" s="103">
        <v>17724</v>
      </c>
      <c r="AJ254" s="67">
        <v>1</v>
      </c>
    </row>
    <row r="255" spans="1:36" x14ac:dyDescent="0.2">
      <c r="A255" s="71" t="s">
        <v>232</v>
      </c>
      <c r="B255" s="19">
        <v>20430902</v>
      </c>
      <c r="C255" s="29">
        <v>11382183</v>
      </c>
      <c r="D255" s="28">
        <f t="shared" si="41"/>
        <v>31813085</v>
      </c>
      <c r="E255" s="36">
        <f t="shared" si="49"/>
        <v>0.18253096154773671</v>
      </c>
      <c r="F255" s="12">
        <v>1354932.18</v>
      </c>
      <c r="G255" s="12"/>
      <c r="H255" s="12"/>
      <c r="I255" s="12"/>
      <c r="J255" s="12">
        <v>375265.85</v>
      </c>
      <c r="K255" s="12"/>
      <c r="L255" s="12"/>
      <c r="M255" s="12">
        <v>2700794</v>
      </c>
      <c r="N255" s="12"/>
      <c r="O255" s="12">
        <v>3696870.26</v>
      </c>
      <c r="P255" s="13">
        <v>2470761</v>
      </c>
      <c r="Q255" s="11"/>
      <c r="R255" s="12"/>
      <c r="S255" s="13"/>
      <c r="T255" s="13">
        <v>3685986</v>
      </c>
      <c r="U255" s="13"/>
      <c r="V255" s="44">
        <f t="shared" si="39"/>
        <v>4200959.0299999993</v>
      </c>
      <c r="W255" s="46">
        <f t="shared" si="40"/>
        <v>10083650.26</v>
      </c>
      <c r="X255" s="49"/>
      <c r="Y255" s="14">
        <v>1610266</v>
      </c>
      <c r="Z255" s="42">
        <f t="shared" si="42"/>
        <v>15894875.289999999</v>
      </c>
      <c r="AA255" s="42">
        <f t="shared" si="50"/>
        <v>47707960.289999999</v>
      </c>
      <c r="AB255" s="66">
        <f t="shared" si="43"/>
        <v>0.17818036442732266</v>
      </c>
      <c r="AC255" s="65">
        <f t="shared" si="51"/>
        <v>20.561789342438232</v>
      </c>
      <c r="AD255" s="58">
        <f t="shared" si="44"/>
        <v>14.147251015029367</v>
      </c>
      <c r="AE255" s="69">
        <f t="shared" si="45"/>
        <v>49.354895148535292</v>
      </c>
      <c r="AF255" s="70">
        <f t="shared" si="46"/>
        <v>0</v>
      </c>
      <c r="AG255" s="65">
        <f t="shared" si="47"/>
        <v>49.963325751023511</v>
      </c>
      <c r="AH255" s="67">
        <f t="shared" si="48"/>
        <v>6</v>
      </c>
      <c r="AI255" s="103">
        <v>24771</v>
      </c>
      <c r="AJ255" s="67">
        <v>1</v>
      </c>
    </row>
    <row r="256" spans="1:36" x14ac:dyDescent="0.2">
      <c r="A256" s="71" t="s">
        <v>233</v>
      </c>
      <c r="B256" s="19">
        <v>18115529</v>
      </c>
      <c r="C256" s="29">
        <v>10864811</v>
      </c>
      <c r="D256" s="28">
        <f t="shared" si="41"/>
        <v>28980340</v>
      </c>
      <c r="E256" s="36">
        <f t="shared" si="49"/>
        <v>0.16627778557723455</v>
      </c>
      <c r="F256" s="12">
        <v>1201102.32</v>
      </c>
      <c r="G256" s="12"/>
      <c r="H256" s="12"/>
      <c r="I256" s="12"/>
      <c r="J256" s="12">
        <v>332738.09999999998</v>
      </c>
      <c r="K256" s="12"/>
      <c r="L256" s="12"/>
      <c r="M256" s="12">
        <v>1906886</v>
      </c>
      <c r="N256" s="12"/>
      <c r="O256" s="12">
        <v>2505507</v>
      </c>
      <c r="P256" s="13">
        <v>2190757</v>
      </c>
      <c r="Q256" s="11"/>
      <c r="R256" s="12"/>
      <c r="S256" s="13"/>
      <c r="T256" s="13"/>
      <c r="U256" s="13"/>
      <c r="V256" s="44">
        <f t="shared" si="39"/>
        <v>3724597.42</v>
      </c>
      <c r="W256" s="46">
        <f t="shared" si="40"/>
        <v>4412393</v>
      </c>
      <c r="X256" s="49"/>
      <c r="Y256" s="14">
        <v>1537072</v>
      </c>
      <c r="Z256" s="42">
        <f t="shared" si="42"/>
        <v>9674062.4199999999</v>
      </c>
      <c r="AA256" s="42">
        <f t="shared" si="50"/>
        <v>38654402.420000002</v>
      </c>
      <c r="AB256" s="66">
        <f t="shared" si="43"/>
        <v>0.14436700852540227</v>
      </c>
      <c r="AC256" s="65">
        <f t="shared" si="51"/>
        <v>20.560246515572359</v>
      </c>
      <c r="AD256" s="58">
        <f t="shared" si="44"/>
        <v>14.147250237486874</v>
      </c>
      <c r="AE256" s="69">
        <f t="shared" si="45"/>
        <v>24.356964679309119</v>
      </c>
      <c r="AF256" s="70">
        <f t="shared" si="46"/>
        <v>0</v>
      </c>
      <c r="AG256" s="65">
        <f t="shared" si="47"/>
        <v>33.381466262990706</v>
      </c>
      <c r="AH256" s="67">
        <f t="shared" si="48"/>
        <v>5</v>
      </c>
      <c r="AI256" s="103">
        <v>19734</v>
      </c>
      <c r="AJ256" s="67">
        <v>1</v>
      </c>
    </row>
    <row r="257" spans="1:36" x14ac:dyDescent="0.2">
      <c r="A257" s="71" t="s">
        <v>234</v>
      </c>
      <c r="B257" s="19">
        <v>18369119</v>
      </c>
      <c r="C257" s="29">
        <v>11382183</v>
      </c>
      <c r="D257" s="28">
        <f t="shared" si="41"/>
        <v>29751302</v>
      </c>
      <c r="E257" s="36">
        <f t="shared" si="49"/>
        <v>0.17070126211768216</v>
      </c>
      <c r="F257" s="12">
        <v>1222727.3899999999</v>
      </c>
      <c r="G257" s="12"/>
      <c r="H257" s="12"/>
      <c r="I257" s="12"/>
      <c r="J257" s="12">
        <v>337395.92</v>
      </c>
      <c r="K257" s="12"/>
      <c r="L257" s="12"/>
      <c r="M257" s="12">
        <v>2556472</v>
      </c>
      <c r="N257" s="12"/>
      <c r="O257" s="12">
        <v>811752</v>
      </c>
      <c r="P257" s="13">
        <v>2221424</v>
      </c>
      <c r="Q257" s="11"/>
      <c r="R257" s="12"/>
      <c r="S257" s="13"/>
      <c r="T257" s="13">
        <v>7678924</v>
      </c>
      <c r="U257" s="13"/>
      <c r="V257" s="44">
        <f t="shared" si="39"/>
        <v>3781547.3099999996</v>
      </c>
      <c r="W257" s="46">
        <f t="shared" si="40"/>
        <v>11047148</v>
      </c>
      <c r="X257" s="49"/>
      <c r="Y257" s="14">
        <v>1610266</v>
      </c>
      <c r="Z257" s="42">
        <f t="shared" si="42"/>
        <v>16438961.309999999</v>
      </c>
      <c r="AA257" s="42">
        <f t="shared" si="50"/>
        <v>46190263.310000002</v>
      </c>
      <c r="AB257" s="66">
        <f t="shared" si="43"/>
        <v>0.17251204829427411</v>
      </c>
      <c r="AC257" s="65">
        <f t="shared" si="51"/>
        <v>20.58643808666055</v>
      </c>
      <c r="AD257" s="58">
        <f t="shared" si="44"/>
        <v>14.147251015029367</v>
      </c>
      <c r="AE257" s="69">
        <f t="shared" si="45"/>
        <v>60.139781336274211</v>
      </c>
      <c r="AF257" s="70">
        <f t="shared" si="46"/>
        <v>0</v>
      </c>
      <c r="AG257" s="65">
        <f t="shared" si="47"/>
        <v>55.254594605641117</v>
      </c>
      <c r="AH257" s="67">
        <f t="shared" si="48"/>
        <v>6</v>
      </c>
      <c r="AI257" s="103">
        <v>18598</v>
      </c>
      <c r="AJ257" s="67">
        <v>1</v>
      </c>
    </row>
    <row r="258" spans="1:36" x14ac:dyDescent="0.2">
      <c r="A258" s="71" t="s">
        <v>63</v>
      </c>
      <c r="B258" s="18">
        <v>119287270</v>
      </c>
      <c r="C258" s="29">
        <v>11382183</v>
      </c>
      <c r="D258" s="28">
        <f t="shared" si="41"/>
        <v>130669453</v>
      </c>
      <c r="E258" s="36">
        <f t="shared" si="49"/>
        <v>0.74972989576480209</v>
      </c>
      <c r="F258" s="12">
        <v>1623881.22</v>
      </c>
      <c r="G258" s="12"/>
      <c r="H258" s="12"/>
      <c r="I258" s="12"/>
      <c r="J258" s="12">
        <v>448900.2</v>
      </c>
      <c r="K258" s="12"/>
      <c r="L258" s="12"/>
      <c r="M258" s="12">
        <v>2947537</v>
      </c>
      <c r="N258" s="12"/>
      <c r="O258" s="12">
        <v>2526254.35</v>
      </c>
      <c r="P258" s="13">
        <v>2955571</v>
      </c>
      <c r="Q258" s="11"/>
      <c r="R258" s="12"/>
      <c r="S258" s="13"/>
      <c r="T258" s="13">
        <v>3547678</v>
      </c>
      <c r="U258" s="13"/>
      <c r="V258" s="44">
        <f t="shared" si="39"/>
        <v>5028352.42</v>
      </c>
      <c r="W258" s="46">
        <f t="shared" si="40"/>
        <v>9021469.3499999996</v>
      </c>
      <c r="X258" s="49"/>
      <c r="Y258" s="14">
        <v>1610266</v>
      </c>
      <c r="Z258" s="42">
        <f t="shared" si="42"/>
        <v>15660087.77</v>
      </c>
      <c r="AA258" s="42">
        <f t="shared" si="50"/>
        <v>146329540.77000001</v>
      </c>
      <c r="AB258" s="66">
        <f t="shared" si="43"/>
        <v>0.54651363718742985</v>
      </c>
      <c r="AC258" s="65">
        <f t="shared" si="51"/>
        <v>4.2153302862912367</v>
      </c>
      <c r="AD258" s="58">
        <f t="shared" si="44"/>
        <v>14.147251015029367</v>
      </c>
      <c r="AE258" s="69">
        <f t="shared" si="45"/>
        <v>7.5628098035942974</v>
      </c>
      <c r="AF258" s="70">
        <f t="shared" si="46"/>
        <v>0</v>
      </c>
      <c r="AG258" s="65">
        <f t="shared" si="47"/>
        <v>11.984505491118878</v>
      </c>
      <c r="AH258" s="67">
        <f t="shared" si="48"/>
        <v>6</v>
      </c>
      <c r="AI258" s="103">
        <v>44034</v>
      </c>
      <c r="AJ258" s="67">
        <v>1</v>
      </c>
    </row>
    <row r="259" spans="1:36" x14ac:dyDescent="0.2">
      <c r="A259" s="71" t="s">
        <v>235</v>
      </c>
      <c r="B259" s="19">
        <v>31005051</v>
      </c>
      <c r="C259" s="29">
        <v>12934298</v>
      </c>
      <c r="D259" s="28">
        <f t="shared" si="41"/>
        <v>43939349</v>
      </c>
      <c r="E259" s="36">
        <f t="shared" si="49"/>
        <v>0.25210669203416092</v>
      </c>
      <c r="F259" s="12">
        <v>2063188.04</v>
      </c>
      <c r="G259" s="12"/>
      <c r="H259" s="12"/>
      <c r="I259" s="12"/>
      <c r="J259" s="12">
        <v>569487.17000000004</v>
      </c>
      <c r="K259" s="12"/>
      <c r="L259" s="12"/>
      <c r="M259" s="12">
        <v>4352930</v>
      </c>
      <c r="N259" s="12"/>
      <c r="O259" s="12">
        <v>11884350.310000001</v>
      </c>
      <c r="P259" s="13">
        <v>3749519</v>
      </c>
      <c r="Q259" s="11"/>
      <c r="R259" s="12"/>
      <c r="S259" s="13"/>
      <c r="T259" s="13"/>
      <c r="U259" s="13"/>
      <c r="V259" s="44">
        <f t="shared" si="39"/>
        <v>6382194.21</v>
      </c>
      <c r="W259" s="46">
        <f t="shared" si="40"/>
        <v>16237280.310000001</v>
      </c>
      <c r="X259" s="49"/>
      <c r="Y259" s="14">
        <v>1829848</v>
      </c>
      <c r="Z259" s="42">
        <f t="shared" si="42"/>
        <v>24449322.52</v>
      </c>
      <c r="AA259" s="42">
        <f t="shared" si="50"/>
        <v>68388671.519999996</v>
      </c>
      <c r="AB259" s="66">
        <f t="shared" si="43"/>
        <v>0.25541897704413596</v>
      </c>
      <c r="AC259" s="65">
        <f t="shared" si="51"/>
        <v>20.584369333886919</v>
      </c>
      <c r="AD259" s="58">
        <f t="shared" si="44"/>
        <v>14.147254068214602</v>
      </c>
      <c r="AE259" s="69">
        <f t="shared" si="45"/>
        <v>52.369790683459925</v>
      </c>
      <c r="AF259" s="70">
        <f t="shared" si="46"/>
        <v>0</v>
      </c>
      <c r="AG259" s="65">
        <f t="shared" si="47"/>
        <v>55.643342644880789</v>
      </c>
      <c r="AH259" s="67">
        <f t="shared" si="48"/>
        <v>5</v>
      </c>
      <c r="AI259" s="103">
        <v>69308</v>
      </c>
      <c r="AJ259" s="67">
        <v>1</v>
      </c>
    </row>
    <row r="260" spans="1:36" x14ac:dyDescent="0.2">
      <c r="A260" s="85" t="s">
        <v>236</v>
      </c>
      <c r="B260" s="20">
        <v>431881584</v>
      </c>
      <c r="C260" s="29">
        <v>198088010</v>
      </c>
      <c r="D260" s="28">
        <f t="shared" si="41"/>
        <v>629969594</v>
      </c>
      <c r="E260" s="36">
        <f t="shared" si="49"/>
        <v>3.6145176030132666</v>
      </c>
      <c r="F260" s="8">
        <v>28680009.800000001</v>
      </c>
      <c r="G260" s="8"/>
      <c r="H260" s="8"/>
      <c r="I260" s="8"/>
      <c r="J260" s="8">
        <v>7944305</v>
      </c>
      <c r="K260" s="8"/>
      <c r="L260" s="8"/>
      <c r="M260" s="8">
        <v>57408226</v>
      </c>
      <c r="N260" s="8"/>
      <c r="O260" s="8">
        <f>SUM(O261:O275)</f>
        <v>228125922.50999999</v>
      </c>
      <c r="P260" s="9">
        <f>SUM(P261:P275)</f>
        <v>52228529</v>
      </c>
      <c r="Q260" s="7"/>
      <c r="R260" s="8"/>
      <c r="S260" s="9">
        <v>1876000</v>
      </c>
      <c r="T260" s="9">
        <v>10134136</v>
      </c>
      <c r="U260" s="9"/>
      <c r="V260" s="43">
        <f t="shared" si="39"/>
        <v>88852843.799999997</v>
      </c>
      <c r="W260" s="45">
        <f t="shared" si="40"/>
        <v>297544284.50999999</v>
      </c>
      <c r="X260" s="48"/>
      <c r="Y260" s="14">
        <v>27886881</v>
      </c>
      <c r="Z260" s="42">
        <f t="shared" si="42"/>
        <v>414284009.31</v>
      </c>
      <c r="AA260" s="42">
        <f t="shared" si="50"/>
        <v>1044253603.3099999</v>
      </c>
      <c r="AB260" s="66">
        <f t="shared" si="43"/>
        <v>3.9000931178212945</v>
      </c>
      <c r="AC260" s="65">
        <f t="shared" si="51"/>
        <v>20.573427321689177</v>
      </c>
      <c r="AD260" s="58">
        <f t="shared" si="44"/>
        <v>14.078025722001044</v>
      </c>
      <c r="AE260" s="69">
        <f t="shared" si="45"/>
        <v>68.894876635906755</v>
      </c>
      <c r="AF260" s="70">
        <f t="shared" si="46"/>
        <v>0</v>
      </c>
      <c r="AG260" s="65">
        <f t="shared" si="47"/>
        <v>65.762540486993728</v>
      </c>
      <c r="AH260" s="67">
        <f t="shared" si="48"/>
        <v>7</v>
      </c>
      <c r="AI260" s="100"/>
      <c r="AJ260" s="67"/>
    </row>
    <row r="261" spans="1:36" x14ac:dyDescent="0.2">
      <c r="A261" s="71" t="s">
        <v>91</v>
      </c>
      <c r="B261" s="19">
        <v>19329387</v>
      </c>
      <c r="C261" s="29">
        <v>11958069</v>
      </c>
      <c r="D261" s="28">
        <f t="shared" si="41"/>
        <v>31287456</v>
      </c>
      <c r="E261" s="36">
        <f t="shared" si="49"/>
        <v>0.17951510920938679</v>
      </c>
      <c r="F261" s="12">
        <v>1356701.33</v>
      </c>
      <c r="G261" s="12"/>
      <c r="H261" s="12"/>
      <c r="I261" s="12"/>
      <c r="J261" s="12">
        <v>375730.16</v>
      </c>
      <c r="K261" s="12"/>
      <c r="L261" s="12"/>
      <c r="M261" s="12">
        <v>2672259</v>
      </c>
      <c r="N261" s="12"/>
      <c r="O261" s="12">
        <v>17880242</v>
      </c>
      <c r="P261" s="13">
        <v>2470176</v>
      </c>
      <c r="Q261" s="11"/>
      <c r="R261" s="12"/>
      <c r="S261" s="13">
        <v>68000</v>
      </c>
      <c r="T261" s="13"/>
      <c r="U261" s="13"/>
      <c r="V261" s="44">
        <f t="shared" si="39"/>
        <v>4202607.49</v>
      </c>
      <c r="W261" s="46">
        <f t="shared" si="40"/>
        <v>20620501</v>
      </c>
      <c r="X261" s="49"/>
      <c r="Y261" s="14">
        <v>1683460</v>
      </c>
      <c r="Z261" s="42">
        <f t="shared" si="42"/>
        <v>26506568.490000002</v>
      </c>
      <c r="AA261" s="42">
        <f t="shared" si="50"/>
        <v>57794024.490000002</v>
      </c>
      <c r="AB261" s="66">
        <f t="shared" si="43"/>
        <v>0.21584993956466234</v>
      </c>
      <c r="AC261" s="65">
        <f t="shared" si="51"/>
        <v>21.742062953160389</v>
      </c>
      <c r="AD261" s="58">
        <f t="shared" si="44"/>
        <v>14.078025473845319</v>
      </c>
      <c r="AE261" s="69">
        <f t="shared" si="45"/>
        <v>106.67953929423628</v>
      </c>
      <c r="AF261" s="70">
        <f t="shared" si="46"/>
        <v>0</v>
      </c>
      <c r="AG261" s="65">
        <f t="shared" si="47"/>
        <v>84.71947508292142</v>
      </c>
      <c r="AH261" s="67">
        <f t="shared" si="48"/>
        <v>6</v>
      </c>
      <c r="AI261" s="103">
        <v>28761</v>
      </c>
      <c r="AJ261" s="67">
        <v>1</v>
      </c>
    </row>
    <row r="262" spans="1:36" x14ac:dyDescent="0.2">
      <c r="A262" s="71" t="s">
        <v>237</v>
      </c>
      <c r="B262" s="19">
        <v>20426071</v>
      </c>
      <c r="C262" s="29">
        <v>11958069</v>
      </c>
      <c r="D262" s="28">
        <f t="shared" si="41"/>
        <v>32384140</v>
      </c>
      <c r="E262" s="36">
        <f t="shared" si="49"/>
        <v>0.18580745039648064</v>
      </c>
      <c r="F262" s="12">
        <v>1282679.99</v>
      </c>
      <c r="G262" s="12"/>
      <c r="H262" s="12"/>
      <c r="I262" s="12"/>
      <c r="J262" s="12">
        <v>355557.06</v>
      </c>
      <c r="K262" s="12"/>
      <c r="L262" s="12"/>
      <c r="M262" s="12">
        <v>2305521</v>
      </c>
      <c r="N262" s="12"/>
      <c r="O262" s="12">
        <v>4036723</v>
      </c>
      <c r="P262" s="13">
        <v>2337552</v>
      </c>
      <c r="Q262" s="11"/>
      <c r="R262" s="12"/>
      <c r="S262" s="13"/>
      <c r="T262" s="13">
        <v>1000000</v>
      </c>
      <c r="U262" s="13"/>
      <c r="V262" s="44">
        <f t="shared" ref="V262:V325" si="52">F262+J262+P262</f>
        <v>3975789.05</v>
      </c>
      <c r="W262" s="46">
        <f t="shared" ref="W262:W325" si="53">G262+I262+M262+N262+O262+R262+S262+T262+U262</f>
        <v>7342244</v>
      </c>
      <c r="X262" s="49"/>
      <c r="Y262" s="14">
        <v>1683460</v>
      </c>
      <c r="Z262" s="42">
        <f t="shared" si="42"/>
        <v>13001493.050000001</v>
      </c>
      <c r="AA262" s="42">
        <f t="shared" si="50"/>
        <v>45385633.049999997</v>
      </c>
      <c r="AB262" s="66">
        <f t="shared" si="43"/>
        <v>0.16950690382604364</v>
      </c>
      <c r="AC262" s="65">
        <f t="shared" si="51"/>
        <v>19.464286842046128</v>
      </c>
      <c r="AD262" s="58">
        <f t="shared" si="44"/>
        <v>14.078025473845319</v>
      </c>
      <c r="AE262" s="69">
        <f t="shared" si="45"/>
        <v>35.945454218777563</v>
      </c>
      <c r="AF262" s="70">
        <f t="shared" si="46"/>
        <v>0</v>
      </c>
      <c r="AG262" s="65">
        <f t="shared" si="47"/>
        <v>40.147717524689561</v>
      </c>
      <c r="AH262" s="67">
        <f t="shared" si="48"/>
        <v>6</v>
      </c>
      <c r="AI262" s="103">
        <v>21392</v>
      </c>
      <c r="AJ262" s="67">
        <v>1</v>
      </c>
    </row>
    <row r="263" spans="1:36" x14ac:dyDescent="0.2">
      <c r="A263" s="71" t="s">
        <v>83</v>
      </c>
      <c r="B263" s="19">
        <v>26804969</v>
      </c>
      <c r="C263" s="29">
        <v>13517817</v>
      </c>
      <c r="D263" s="28">
        <f t="shared" ref="D263:D326" si="54">B263+C263</f>
        <v>40322786</v>
      </c>
      <c r="E263" s="36">
        <f t="shared" si="49"/>
        <v>0.23135627685474755</v>
      </c>
      <c r="F263" s="12">
        <v>1778405.11</v>
      </c>
      <c r="G263" s="12"/>
      <c r="H263" s="12"/>
      <c r="I263" s="12"/>
      <c r="J263" s="12">
        <v>493067.67</v>
      </c>
      <c r="K263" s="12"/>
      <c r="L263" s="12"/>
      <c r="M263" s="12">
        <v>3498898</v>
      </c>
      <c r="N263" s="12"/>
      <c r="O263" s="12">
        <v>4812466.3899999997</v>
      </c>
      <c r="P263" s="13">
        <v>3241593</v>
      </c>
      <c r="Q263" s="11"/>
      <c r="R263" s="12"/>
      <c r="S263" s="13"/>
      <c r="T263" s="13">
        <v>2000000</v>
      </c>
      <c r="U263" s="13"/>
      <c r="V263" s="44">
        <f t="shared" si="52"/>
        <v>5513065.7800000003</v>
      </c>
      <c r="W263" s="46">
        <f t="shared" si="53"/>
        <v>10311364.390000001</v>
      </c>
      <c r="X263" s="49"/>
      <c r="Y263" s="14">
        <v>1903042</v>
      </c>
      <c r="Z263" s="42">
        <f t="shared" ref="Z263:Z326" si="55">V263+W263+X263+Y263</f>
        <v>17727472.170000002</v>
      </c>
      <c r="AA263" s="42">
        <f t="shared" si="50"/>
        <v>58050258.170000002</v>
      </c>
      <c r="AB263" s="66">
        <f t="shared" ref="AB263:AB326" si="56">((AA263/$AA$5)*100)</f>
        <v>0.21680692473450458</v>
      </c>
      <c r="AC263" s="65">
        <f t="shared" si="51"/>
        <v>20.567327572734744</v>
      </c>
      <c r="AD263" s="58">
        <f t="shared" ref="AD263:AD326" si="57">((Y263/C263)*100)</f>
        <v>14.078027539505825</v>
      </c>
      <c r="AE263" s="69">
        <f t="shared" ref="AE263:AE326" si="58">(W263/B263)*100</f>
        <v>38.468107872088943</v>
      </c>
      <c r="AF263" s="70">
        <f t="shared" ref="AF263:AF326" si="59">(X263/B263)*100</f>
        <v>0</v>
      </c>
      <c r="AG263" s="65">
        <f t="shared" ref="AG263:AG326" si="60">(Z263/D263)*100</f>
        <v>43.963907082214014</v>
      </c>
      <c r="AH263" s="67">
        <f t="shared" ref="AH263:AH326" si="61">COUNT(F263:U263)</f>
        <v>6</v>
      </c>
      <c r="AI263" s="103">
        <v>51201</v>
      </c>
      <c r="AJ263" s="67">
        <v>1</v>
      </c>
    </row>
    <row r="264" spans="1:36" x14ac:dyDescent="0.2">
      <c r="A264" s="71" t="s">
        <v>238</v>
      </c>
      <c r="B264" s="19">
        <v>26771683</v>
      </c>
      <c r="C264" s="29">
        <v>11958069</v>
      </c>
      <c r="D264" s="28">
        <f t="shared" si="54"/>
        <v>38729752</v>
      </c>
      <c r="E264" s="36">
        <f t="shared" ref="E264:E327" si="62">(D264/$D$5)*100</f>
        <v>0.222216074708422</v>
      </c>
      <c r="F264" s="12">
        <v>1773292.93</v>
      </c>
      <c r="G264" s="12"/>
      <c r="H264" s="12"/>
      <c r="I264" s="12"/>
      <c r="J264" s="12">
        <v>492455.39</v>
      </c>
      <c r="K264" s="12"/>
      <c r="L264" s="12"/>
      <c r="M264" s="12">
        <v>4872677</v>
      </c>
      <c r="N264" s="12"/>
      <c r="O264" s="12">
        <v>16974245.77</v>
      </c>
      <c r="P264" s="13">
        <v>3237567</v>
      </c>
      <c r="Q264" s="11"/>
      <c r="R264" s="12"/>
      <c r="S264" s="13">
        <v>200000</v>
      </c>
      <c r="T264" s="13"/>
      <c r="U264" s="13"/>
      <c r="V264" s="44">
        <f t="shared" si="52"/>
        <v>5503315.3200000003</v>
      </c>
      <c r="W264" s="46">
        <f t="shared" si="53"/>
        <v>22046922.77</v>
      </c>
      <c r="X264" s="49"/>
      <c r="Y264" s="14">
        <v>1683460</v>
      </c>
      <c r="Z264" s="42">
        <f t="shared" si="55"/>
        <v>29233698.09</v>
      </c>
      <c r="AA264" s="42">
        <f t="shared" ref="AA264:AA327" si="63">Z264+D264</f>
        <v>67963450.090000004</v>
      </c>
      <c r="AB264" s="66">
        <f t="shared" si="56"/>
        <v>0.25383085403700778</v>
      </c>
      <c r="AC264" s="65">
        <f t="shared" ref="AC264:AC327" si="64">(V264/B264)*100</f>
        <v>20.556478724180323</v>
      </c>
      <c r="AD264" s="58">
        <f t="shared" si="57"/>
        <v>14.078025473845319</v>
      </c>
      <c r="AE264" s="69">
        <f t="shared" si="58"/>
        <v>82.351650323963568</v>
      </c>
      <c r="AF264" s="70">
        <f t="shared" si="59"/>
        <v>0</v>
      </c>
      <c r="AG264" s="65">
        <f t="shared" si="60"/>
        <v>75.481242663263117</v>
      </c>
      <c r="AH264" s="67">
        <f t="shared" si="61"/>
        <v>6</v>
      </c>
      <c r="AI264" s="103">
        <v>34128</v>
      </c>
      <c r="AJ264" s="67">
        <v>1</v>
      </c>
    </row>
    <row r="265" spans="1:36" x14ac:dyDescent="0.2">
      <c r="A265" s="71" t="s">
        <v>239</v>
      </c>
      <c r="B265" s="19">
        <v>50609223</v>
      </c>
      <c r="C265" s="29">
        <v>16117397</v>
      </c>
      <c r="D265" s="28">
        <f t="shared" si="54"/>
        <v>66726620</v>
      </c>
      <c r="E265" s="36">
        <f t="shared" si="62"/>
        <v>0.38285108499947235</v>
      </c>
      <c r="F265" s="12">
        <v>3340079.03</v>
      </c>
      <c r="G265" s="12"/>
      <c r="H265" s="12"/>
      <c r="I265" s="12"/>
      <c r="J265" s="12">
        <v>930938.29</v>
      </c>
      <c r="K265" s="12"/>
      <c r="L265" s="12"/>
      <c r="M265" s="12">
        <v>5796522</v>
      </c>
      <c r="N265" s="12"/>
      <c r="O265" s="12">
        <v>25729359.870000001</v>
      </c>
      <c r="P265" s="13">
        <v>6120301</v>
      </c>
      <c r="Q265" s="11"/>
      <c r="R265" s="12"/>
      <c r="S265" s="13">
        <v>212000</v>
      </c>
      <c r="T265" s="13"/>
      <c r="U265" s="13"/>
      <c r="V265" s="44">
        <f t="shared" si="52"/>
        <v>10391318.32</v>
      </c>
      <c r="W265" s="46">
        <f t="shared" si="53"/>
        <v>31737881.870000001</v>
      </c>
      <c r="X265" s="49"/>
      <c r="Y265" s="14">
        <v>2269011</v>
      </c>
      <c r="Z265" s="42">
        <f t="shared" si="55"/>
        <v>44398211.189999998</v>
      </c>
      <c r="AA265" s="42">
        <f t="shared" si="63"/>
        <v>111124831.19</v>
      </c>
      <c r="AB265" s="66">
        <f t="shared" si="56"/>
        <v>0.41503059024112621</v>
      </c>
      <c r="AC265" s="65">
        <f t="shared" si="64"/>
        <v>20.532459706010503</v>
      </c>
      <c r="AD265" s="58">
        <f t="shared" si="57"/>
        <v>14.078023889341438</v>
      </c>
      <c r="AE265" s="69">
        <f t="shared" si="58"/>
        <v>62.711656075020159</v>
      </c>
      <c r="AF265" s="70">
        <f t="shared" si="59"/>
        <v>0</v>
      </c>
      <c r="AG265" s="65">
        <f t="shared" si="60"/>
        <v>66.537479629569134</v>
      </c>
      <c r="AH265" s="67">
        <f t="shared" si="61"/>
        <v>6</v>
      </c>
      <c r="AI265" s="103">
        <v>152036</v>
      </c>
      <c r="AJ265" s="67">
        <v>1</v>
      </c>
    </row>
    <row r="266" spans="1:36" x14ac:dyDescent="0.2">
      <c r="A266" s="71" t="s">
        <v>64</v>
      </c>
      <c r="B266" s="19">
        <v>18904207</v>
      </c>
      <c r="C266" s="29">
        <v>10918237</v>
      </c>
      <c r="D266" s="28">
        <f t="shared" si="54"/>
        <v>29822444</v>
      </c>
      <c r="E266" s="36">
        <f t="shared" si="62"/>
        <v>0.17110944691542904</v>
      </c>
      <c r="F266" s="12">
        <v>1251717.21</v>
      </c>
      <c r="G266" s="12"/>
      <c r="H266" s="12"/>
      <c r="I266" s="12"/>
      <c r="J266" s="12">
        <v>347736.03</v>
      </c>
      <c r="K266" s="12"/>
      <c r="L266" s="12"/>
      <c r="M266" s="12">
        <v>2014377</v>
      </c>
      <c r="N266" s="12"/>
      <c r="O266" s="12">
        <v>11289829</v>
      </c>
      <c r="P266" s="13">
        <v>2286133</v>
      </c>
      <c r="Q266" s="11"/>
      <c r="R266" s="12"/>
      <c r="S266" s="13">
        <v>136000</v>
      </c>
      <c r="T266" s="13"/>
      <c r="U266" s="13"/>
      <c r="V266" s="44">
        <f t="shared" si="52"/>
        <v>3885586.24</v>
      </c>
      <c r="W266" s="46">
        <f t="shared" si="53"/>
        <v>13440206</v>
      </c>
      <c r="X266" s="49"/>
      <c r="Y266" s="14">
        <v>1537072</v>
      </c>
      <c r="Z266" s="42">
        <f t="shared" si="55"/>
        <v>18862864.240000002</v>
      </c>
      <c r="AA266" s="42">
        <f t="shared" si="63"/>
        <v>48685308.240000002</v>
      </c>
      <c r="AB266" s="66">
        <f t="shared" si="56"/>
        <v>0.18183057736547251</v>
      </c>
      <c r="AC266" s="65">
        <f t="shared" si="64"/>
        <v>20.554082168059207</v>
      </c>
      <c r="AD266" s="58">
        <f t="shared" si="57"/>
        <v>14.078023768855724</v>
      </c>
      <c r="AE266" s="69">
        <f t="shared" si="58"/>
        <v>71.096375531647539</v>
      </c>
      <c r="AF266" s="70">
        <f t="shared" si="59"/>
        <v>0</v>
      </c>
      <c r="AG266" s="65">
        <f t="shared" si="60"/>
        <v>63.250564708915213</v>
      </c>
      <c r="AH266" s="67">
        <f t="shared" si="61"/>
        <v>6</v>
      </c>
      <c r="AI266" s="103">
        <v>23800</v>
      </c>
      <c r="AJ266" s="67">
        <v>1</v>
      </c>
    </row>
    <row r="267" spans="1:36" x14ac:dyDescent="0.2">
      <c r="A267" s="71" t="s">
        <v>240</v>
      </c>
      <c r="B267" s="19">
        <v>18782076</v>
      </c>
      <c r="C267" s="29">
        <v>10918237</v>
      </c>
      <c r="D267" s="28">
        <f t="shared" si="54"/>
        <v>29700313</v>
      </c>
      <c r="E267" s="36">
        <f t="shared" si="62"/>
        <v>0.17040870730263175</v>
      </c>
      <c r="F267" s="12">
        <v>1247489.74</v>
      </c>
      <c r="G267" s="12"/>
      <c r="H267" s="12"/>
      <c r="I267" s="12"/>
      <c r="J267" s="12">
        <v>345489.48</v>
      </c>
      <c r="K267" s="12"/>
      <c r="L267" s="12"/>
      <c r="M267" s="12">
        <v>2193245</v>
      </c>
      <c r="N267" s="12"/>
      <c r="O267" s="12">
        <v>6332271.8600000003</v>
      </c>
      <c r="P267" s="13">
        <v>2271364</v>
      </c>
      <c r="Q267" s="11"/>
      <c r="R267" s="12"/>
      <c r="S267" s="13"/>
      <c r="T267" s="13"/>
      <c r="U267" s="13"/>
      <c r="V267" s="44">
        <f t="shared" si="52"/>
        <v>3864343.2199999997</v>
      </c>
      <c r="W267" s="46">
        <f t="shared" si="53"/>
        <v>8525516.8599999994</v>
      </c>
      <c r="X267" s="49"/>
      <c r="Y267" s="14">
        <v>1537072</v>
      </c>
      <c r="Z267" s="42">
        <f t="shared" si="55"/>
        <v>13926932.079999998</v>
      </c>
      <c r="AA267" s="42">
        <f t="shared" si="63"/>
        <v>43627245.079999998</v>
      </c>
      <c r="AB267" s="66">
        <f t="shared" si="56"/>
        <v>0.16293965158145557</v>
      </c>
      <c r="AC267" s="65">
        <f t="shared" si="64"/>
        <v>20.574633070380504</v>
      </c>
      <c r="AD267" s="58">
        <f t="shared" si="57"/>
        <v>14.078023768855724</v>
      </c>
      <c r="AE267" s="69">
        <f t="shared" si="58"/>
        <v>45.391770643458152</v>
      </c>
      <c r="AF267" s="70">
        <f t="shared" si="59"/>
        <v>0</v>
      </c>
      <c r="AG267" s="65">
        <f t="shared" si="60"/>
        <v>46.891533028624977</v>
      </c>
      <c r="AH267" s="67">
        <f t="shared" si="61"/>
        <v>5</v>
      </c>
      <c r="AI267" s="103">
        <v>22853</v>
      </c>
      <c r="AJ267" s="67">
        <v>1</v>
      </c>
    </row>
    <row r="268" spans="1:36" x14ac:dyDescent="0.2">
      <c r="A268" s="71" t="s">
        <v>241</v>
      </c>
      <c r="B268" s="19">
        <v>23387674</v>
      </c>
      <c r="C268" s="29">
        <v>11958069</v>
      </c>
      <c r="D268" s="28">
        <f t="shared" si="54"/>
        <v>35345743</v>
      </c>
      <c r="E268" s="36">
        <f t="shared" si="62"/>
        <v>0.20279996285833909</v>
      </c>
      <c r="F268" s="12">
        <v>1547101.29</v>
      </c>
      <c r="G268" s="12"/>
      <c r="H268" s="12"/>
      <c r="I268" s="12"/>
      <c r="J268" s="12">
        <v>430207.77</v>
      </c>
      <c r="K268" s="12"/>
      <c r="L268" s="12"/>
      <c r="M268" s="12">
        <v>2836489</v>
      </c>
      <c r="N268" s="12"/>
      <c r="O268" s="12">
        <v>12806230.66</v>
      </c>
      <c r="P268" s="13">
        <v>2828330</v>
      </c>
      <c r="Q268" s="11"/>
      <c r="R268" s="12"/>
      <c r="S268" s="13"/>
      <c r="T268" s="13"/>
      <c r="U268" s="13"/>
      <c r="V268" s="44">
        <f t="shared" si="52"/>
        <v>4805639.0600000005</v>
      </c>
      <c r="W268" s="46">
        <f t="shared" si="53"/>
        <v>15642719.66</v>
      </c>
      <c r="X268" s="49"/>
      <c r="Y268" s="14">
        <v>1683460</v>
      </c>
      <c r="Z268" s="42">
        <f t="shared" si="55"/>
        <v>22131818.719999999</v>
      </c>
      <c r="AA268" s="42">
        <f t="shared" si="63"/>
        <v>57477561.719999999</v>
      </c>
      <c r="AB268" s="66">
        <f t="shared" si="56"/>
        <v>0.21466800993816978</v>
      </c>
      <c r="AC268" s="65">
        <f t="shared" si="64"/>
        <v>20.547742627163355</v>
      </c>
      <c r="AD268" s="58">
        <f t="shared" si="57"/>
        <v>14.078025473845319</v>
      </c>
      <c r="AE268" s="69">
        <f t="shared" si="58"/>
        <v>66.884460848906997</v>
      </c>
      <c r="AF268" s="70">
        <f t="shared" si="59"/>
        <v>0</v>
      </c>
      <c r="AG268" s="65">
        <f t="shared" si="60"/>
        <v>62.615231259956815</v>
      </c>
      <c r="AH268" s="67">
        <f t="shared" si="61"/>
        <v>5</v>
      </c>
      <c r="AI268" s="103">
        <v>38545</v>
      </c>
      <c r="AJ268" s="67">
        <v>1</v>
      </c>
    </row>
    <row r="269" spans="1:36" x14ac:dyDescent="0.2">
      <c r="A269" s="71" t="s">
        <v>24</v>
      </c>
      <c r="B269" s="19">
        <v>15320294</v>
      </c>
      <c r="C269" s="29">
        <v>10398321</v>
      </c>
      <c r="D269" s="28">
        <f t="shared" si="54"/>
        <v>25718615</v>
      </c>
      <c r="E269" s="36">
        <f t="shared" si="62"/>
        <v>0.14756329119373507</v>
      </c>
      <c r="F269" s="12">
        <v>1019695.69</v>
      </c>
      <c r="G269" s="12"/>
      <c r="H269" s="12"/>
      <c r="I269" s="12"/>
      <c r="J269" s="12">
        <v>281811.25</v>
      </c>
      <c r="K269" s="12"/>
      <c r="L269" s="12"/>
      <c r="M269" s="12">
        <v>1709906</v>
      </c>
      <c r="N269" s="12"/>
      <c r="O269" s="12">
        <v>3808070</v>
      </c>
      <c r="P269" s="13">
        <v>1852722</v>
      </c>
      <c r="Q269" s="11"/>
      <c r="R269" s="12"/>
      <c r="S269" s="13"/>
      <c r="T269" s="13">
        <v>4179330</v>
      </c>
      <c r="U269" s="13"/>
      <c r="V269" s="44">
        <f t="shared" si="52"/>
        <v>3154228.94</v>
      </c>
      <c r="W269" s="46">
        <f t="shared" si="53"/>
        <v>9697306</v>
      </c>
      <c r="X269" s="49"/>
      <c r="Y269" s="14">
        <v>1463878</v>
      </c>
      <c r="Z269" s="42">
        <f t="shared" si="55"/>
        <v>14315412.939999999</v>
      </c>
      <c r="AA269" s="42">
        <f t="shared" si="63"/>
        <v>40034027.939999998</v>
      </c>
      <c r="AB269" s="66">
        <f t="shared" si="56"/>
        <v>0.14951965341804843</v>
      </c>
      <c r="AC269" s="65">
        <f t="shared" si="64"/>
        <v>20.588566642389498</v>
      </c>
      <c r="AD269" s="58">
        <f t="shared" si="57"/>
        <v>14.078022788486718</v>
      </c>
      <c r="AE269" s="69">
        <f t="shared" si="58"/>
        <v>63.2971273266688</v>
      </c>
      <c r="AF269" s="70">
        <f t="shared" si="59"/>
        <v>0</v>
      </c>
      <c r="AG269" s="65">
        <f t="shared" si="60"/>
        <v>55.661679060089355</v>
      </c>
      <c r="AH269" s="67">
        <f t="shared" si="61"/>
        <v>6</v>
      </c>
      <c r="AI269" s="103">
        <v>10394</v>
      </c>
      <c r="AJ269" s="67">
        <v>1</v>
      </c>
    </row>
    <row r="270" spans="1:36" x14ac:dyDescent="0.2">
      <c r="A270" s="71" t="s">
        <v>219</v>
      </c>
      <c r="B270" s="19">
        <v>19077244</v>
      </c>
      <c r="C270" s="29">
        <v>11958069</v>
      </c>
      <c r="D270" s="28">
        <f t="shared" si="54"/>
        <v>31035313</v>
      </c>
      <c r="E270" s="36">
        <f t="shared" si="62"/>
        <v>0.17806841190739511</v>
      </c>
      <c r="F270" s="12">
        <v>1270167.5</v>
      </c>
      <c r="G270" s="12"/>
      <c r="H270" s="12"/>
      <c r="I270" s="12"/>
      <c r="J270" s="12">
        <v>350919</v>
      </c>
      <c r="K270" s="12"/>
      <c r="L270" s="12"/>
      <c r="M270" s="12">
        <v>2409746</v>
      </c>
      <c r="N270" s="12"/>
      <c r="O270" s="12">
        <v>4443699</v>
      </c>
      <c r="P270" s="13">
        <v>2307059</v>
      </c>
      <c r="Q270" s="11"/>
      <c r="R270" s="12"/>
      <c r="S270" s="13">
        <v>100000</v>
      </c>
      <c r="T270" s="13"/>
      <c r="U270" s="13"/>
      <c r="V270" s="44">
        <f t="shared" si="52"/>
        <v>3928145.5</v>
      </c>
      <c r="W270" s="46">
        <f t="shared" si="53"/>
        <v>6953445</v>
      </c>
      <c r="X270" s="49"/>
      <c r="Y270" s="14">
        <v>1683460</v>
      </c>
      <c r="Z270" s="42">
        <f t="shared" si="55"/>
        <v>12565050.5</v>
      </c>
      <c r="AA270" s="42">
        <f t="shared" si="63"/>
        <v>43600363.5</v>
      </c>
      <c r="AB270" s="66">
        <f t="shared" si="56"/>
        <v>0.16283925387650935</v>
      </c>
      <c r="AC270" s="65">
        <f t="shared" si="64"/>
        <v>20.590738892892496</v>
      </c>
      <c r="AD270" s="58">
        <f t="shared" si="57"/>
        <v>14.078025473845319</v>
      </c>
      <c r="AE270" s="69">
        <f t="shared" si="58"/>
        <v>36.448896916137365</v>
      </c>
      <c r="AF270" s="70">
        <f t="shared" si="59"/>
        <v>0</v>
      </c>
      <c r="AG270" s="65">
        <f t="shared" si="60"/>
        <v>40.486301845900506</v>
      </c>
      <c r="AH270" s="67">
        <f t="shared" si="61"/>
        <v>6</v>
      </c>
      <c r="AI270" s="103">
        <v>26135</v>
      </c>
      <c r="AJ270" s="67">
        <v>1</v>
      </c>
    </row>
    <row r="271" spans="1:36" x14ac:dyDescent="0.2">
      <c r="A271" s="71" t="s">
        <v>242</v>
      </c>
      <c r="B271" s="19">
        <v>16216458</v>
      </c>
      <c r="C271" s="29">
        <v>11438153</v>
      </c>
      <c r="D271" s="28">
        <f t="shared" si="54"/>
        <v>27654611</v>
      </c>
      <c r="E271" s="36">
        <f t="shared" si="62"/>
        <v>0.15867127432182754</v>
      </c>
      <c r="F271" s="12">
        <v>1078707.43</v>
      </c>
      <c r="G271" s="12"/>
      <c r="H271" s="12"/>
      <c r="I271" s="12"/>
      <c r="J271" s="12">
        <v>298295.84999999998</v>
      </c>
      <c r="K271" s="12"/>
      <c r="L271" s="12"/>
      <c r="M271" s="12">
        <v>1874801</v>
      </c>
      <c r="N271" s="12"/>
      <c r="O271" s="12">
        <v>12119686.52</v>
      </c>
      <c r="P271" s="13">
        <v>1961097</v>
      </c>
      <c r="Q271" s="11"/>
      <c r="R271" s="12"/>
      <c r="S271" s="13"/>
      <c r="T271" s="13"/>
      <c r="U271" s="13"/>
      <c r="V271" s="44">
        <f t="shared" si="52"/>
        <v>3338100.28</v>
      </c>
      <c r="W271" s="46">
        <f t="shared" si="53"/>
        <v>13994487.52</v>
      </c>
      <c r="X271" s="49"/>
      <c r="Y271" s="14">
        <v>1610266</v>
      </c>
      <c r="Z271" s="42">
        <f t="shared" si="55"/>
        <v>18942853.800000001</v>
      </c>
      <c r="AA271" s="42">
        <f t="shared" si="63"/>
        <v>46597464.799999997</v>
      </c>
      <c r="AB271" s="66">
        <f t="shared" si="56"/>
        <v>0.17403287017478439</v>
      </c>
      <c r="AC271" s="65">
        <f t="shared" si="64"/>
        <v>20.584644809612556</v>
      </c>
      <c r="AD271" s="58">
        <f t="shared" si="57"/>
        <v>14.078024660100279</v>
      </c>
      <c r="AE271" s="69">
        <f t="shared" si="58"/>
        <v>86.298053002696392</v>
      </c>
      <c r="AF271" s="70">
        <f t="shared" si="59"/>
        <v>0</v>
      </c>
      <c r="AG271" s="65">
        <f t="shared" si="60"/>
        <v>68.497994059652484</v>
      </c>
      <c r="AH271" s="67">
        <f t="shared" si="61"/>
        <v>5</v>
      </c>
      <c r="AI271" s="103">
        <v>15261</v>
      </c>
      <c r="AJ271" s="67">
        <v>1</v>
      </c>
    </row>
    <row r="272" spans="1:36" x14ac:dyDescent="0.2">
      <c r="A272" s="71" t="s">
        <v>243</v>
      </c>
      <c r="B272" s="19">
        <v>27927283</v>
      </c>
      <c r="C272" s="29">
        <v>14037733</v>
      </c>
      <c r="D272" s="28">
        <f t="shared" si="54"/>
        <v>41965016</v>
      </c>
      <c r="E272" s="36">
        <f t="shared" si="62"/>
        <v>0.24077874628776669</v>
      </c>
      <c r="F272" s="12">
        <v>1856355.94</v>
      </c>
      <c r="G272" s="12"/>
      <c r="H272" s="12"/>
      <c r="I272" s="12"/>
      <c r="J272" s="12">
        <v>513712.24</v>
      </c>
      <c r="K272" s="12"/>
      <c r="L272" s="12"/>
      <c r="M272" s="12">
        <v>3962158</v>
      </c>
      <c r="N272" s="12"/>
      <c r="O272" s="12">
        <v>19537476.629999999</v>
      </c>
      <c r="P272" s="13">
        <v>3377317</v>
      </c>
      <c r="Q272" s="11"/>
      <c r="R272" s="12"/>
      <c r="S272" s="13"/>
      <c r="T272" s="13"/>
      <c r="U272" s="13"/>
      <c r="V272" s="44">
        <f t="shared" si="52"/>
        <v>5747385.1799999997</v>
      </c>
      <c r="W272" s="46">
        <f t="shared" si="53"/>
        <v>23499634.629999999</v>
      </c>
      <c r="X272" s="49"/>
      <c r="Y272" s="14">
        <v>1976236</v>
      </c>
      <c r="Z272" s="42">
        <f t="shared" si="55"/>
        <v>31223255.809999999</v>
      </c>
      <c r="AA272" s="42">
        <f t="shared" si="63"/>
        <v>73188271.810000002</v>
      </c>
      <c r="AB272" s="66">
        <f t="shared" si="56"/>
        <v>0.27334459204798978</v>
      </c>
      <c r="AC272" s="65">
        <f t="shared" si="64"/>
        <v>20.579822176041972</v>
      </c>
      <c r="AD272" s="58">
        <f t="shared" si="57"/>
        <v>14.078028126051406</v>
      </c>
      <c r="AE272" s="69">
        <f t="shared" si="58"/>
        <v>84.145796173584088</v>
      </c>
      <c r="AF272" s="70">
        <f t="shared" si="59"/>
        <v>0</v>
      </c>
      <c r="AG272" s="65">
        <f t="shared" si="60"/>
        <v>74.403059467438311</v>
      </c>
      <c r="AH272" s="67">
        <f t="shared" si="61"/>
        <v>5</v>
      </c>
      <c r="AI272" s="103">
        <v>58021</v>
      </c>
      <c r="AJ272" s="67">
        <v>1</v>
      </c>
    </row>
    <row r="273" spans="1:36" x14ac:dyDescent="0.2">
      <c r="A273" s="71" t="s">
        <v>244</v>
      </c>
      <c r="B273" s="19">
        <v>29812393</v>
      </c>
      <c r="C273" s="29">
        <v>13517817</v>
      </c>
      <c r="D273" s="28">
        <f t="shared" si="54"/>
        <v>43330210</v>
      </c>
      <c r="E273" s="36">
        <f t="shared" si="62"/>
        <v>0.24861169218154594</v>
      </c>
      <c r="F273" s="12">
        <v>1982400.3</v>
      </c>
      <c r="G273" s="12"/>
      <c r="H273" s="12"/>
      <c r="I273" s="12"/>
      <c r="J273" s="12">
        <v>548388.14</v>
      </c>
      <c r="K273" s="12"/>
      <c r="L273" s="12"/>
      <c r="M273" s="12">
        <v>4528168</v>
      </c>
      <c r="N273" s="12"/>
      <c r="O273" s="12">
        <v>3866161</v>
      </c>
      <c r="P273" s="13">
        <v>3605288</v>
      </c>
      <c r="Q273" s="11"/>
      <c r="R273" s="12"/>
      <c r="S273" s="13"/>
      <c r="T273" s="13">
        <v>2954806</v>
      </c>
      <c r="U273" s="13"/>
      <c r="V273" s="44">
        <f t="shared" si="52"/>
        <v>6136076.4399999995</v>
      </c>
      <c r="W273" s="46">
        <f t="shared" si="53"/>
        <v>11349135</v>
      </c>
      <c r="X273" s="49"/>
      <c r="Y273" s="14">
        <v>1903042</v>
      </c>
      <c r="Z273" s="42">
        <f t="shared" si="55"/>
        <v>19388253.439999998</v>
      </c>
      <c r="AA273" s="42">
        <f t="shared" si="63"/>
        <v>62718463.439999998</v>
      </c>
      <c r="AB273" s="66">
        <f t="shared" si="56"/>
        <v>0.23424180376043721</v>
      </c>
      <c r="AC273" s="65">
        <f t="shared" si="64"/>
        <v>20.582300924316943</v>
      </c>
      <c r="AD273" s="58">
        <f t="shared" si="57"/>
        <v>14.078027539505825</v>
      </c>
      <c r="AE273" s="69">
        <f t="shared" si="58"/>
        <v>38.068513990138264</v>
      </c>
      <c r="AF273" s="70">
        <f t="shared" si="59"/>
        <v>0</v>
      </c>
      <c r="AG273" s="65">
        <f t="shared" si="60"/>
        <v>44.745348430113765</v>
      </c>
      <c r="AH273" s="67">
        <f t="shared" si="61"/>
        <v>6</v>
      </c>
      <c r="AI273" s="103">
        <v>66256</v>
      </c>
      <c r="AJ273" s="67">
        <v>1</v>
      </c>
    </row>
    <row r="274" spans="1:36" x14ac:dyDescent="0.2">
      <c r="A274" s="71" t="s">
        <v>63</v>
      </c>
      <c r="B274" s="19">
        <v>96088191</v>
      </c>
      <c r="C274" s="29">
        <v>25475886</v>
      </c>
      <c r="D274" s="28">
        <f t="shared" si="54"/>
        <v>121564077</v>
      </c>
      <c r="E274" s="36">
        <f t="shared" si="62"/>
        <v>0.69748683173835879</v>
      </c>
      <c r="F274" s="12">
        <v>6400011.8899999997</v>
      </c>
      <c r="G274" s="12"/>
      <c r="H274" s="12"/>
      <c r="I274" s="12"/>
      <c r="J274" s="12">
        <v>1767507.4</v>
      </c>
      <c r="K274" s="12"/>
      <c r="L274" s="12"/>
      <c r="M274" s="12">
        <v>13778821</v>
      </c>
      <c r="N274" s="12"/>
      <c r="O274" s="12">
        <v>52088981.689999998</v>
      </c>
      <c r="P274" s="13">
        <v>11620187</v>
      </c>
      <c r="Q274" s="11"/>
      <c r="R274" s="12"/>
      <c r="S274" s="13">
        <v>880000</v>
      </c>
      <c r="T274" s="13"/>
      <c r="U274" s="13"/>
      <c r="V274" s="44">
        <f t="shared" si="52"/>
        <v>19787706.289999999</v>
      </c>
      <c r="W274" s="46">
        <f t="shared" si="53"/>
        <v>66747802.689999998</v>
      </c>
      <c r="X274" s="49"/>
      <c r="Y274" s="14">
        <v>3586502</v>
      </c>
      <c r="Z274" s="42">
        <f t="shared" si="55"/>
        <v>90122010.979999989</v>
      </c>
      <c r="AA274" s="42">
        <f t="shared" si="63"/>
        <v>211686087.97999999</v>
      </c>
      <c r="AB274" s="66">
        <f t="shared" si="56"/>
        <v>0.79060819350050404</v>
      </c>
      <c r="AC274" s="65">
        <f t="shared" si="64"/>
        <v>20.593275910460214</v>
      </c>
      <c r="AD274" s="58">
        <f t="shared" si="57"/>
        <v>14.078026569910071</v>
      </c>
      <c r="AE274" s="69">
        <f t="shared" si="58"/>
        <v>69.465146544386499</v>
      </c>
      <c r="AF274" s="70">
        <f t="shared" si="59"/>
        <v>0</v>
      </c>
      <c r="AG274" s="65">
        <f t="shared" si="60"/>
        <v>74.135396906768761</v>
      </c>
      <c r="AH274" s="67">
        <f t="shared" si="61"/>
        <v>6</v>
      </c>
      <c r="AI274" s="103">
        <v>402805</v>
      </c>
      <c r="AJ274" s="67">
        <v>1</v>
      </c>
    </row>
    <row r="275" spans="1:36" x14ac:dyDescent="0.2">
      <c r="A275" s="71" t="s">
        <v>245</v>
      </c>
      <c r="B275" s="19">
        <v>22424431</v>
      </c>
      <c r="C275" s="29">
        <v>11958069</v>
      </c>
      <c r="D275" s="28">
        <f t="shared" si="54"/>
        <v>34382500</v>
      </c>
      <c r="E275" s="36">
        <f t="shared" si="62"/>
        <v>0.19727325361294126</v>
      </c>
      <c r="F275" s="12">
        <v>1495204.42</v>
      </c>
      <c r="G275" s="12"/>
      <c r="H275" s="12"/>
      <c r="I275" s="12"/>
      <c r="J275" s="12">
        <v>412489.27</v>
      </c>
      <c r="K275" s="12"/>
      <c r="L275" s="12"/>
      <c r="M275" s="12">
        <v>2954638</v>
      </c>
      <c r="N275" s="12"/>
      <c r="O275" s="12">
        <v>32400479.120000001</v>
      </c>
      <c r="P275" s="13">
        <v>2711843</v>
      </c>
      <c r="Q275" s="11"/>
      <c r="R275" s="12"/>
      <c r="S275" s="13">
        <v>280000</v>
      </c>
      <c r="T275" s="13"/>
      <c r="U275" s="13"/>
      <c r="V275" s="44">
        <f t="shared" si="52"/>
        <v>4619536.6899999995</v>
      </c>
      <c r="W275" s="46">
        <f t="shared" si="53"/>
        <v>35635117.120000005</v>
      </c>
      <c r="X275" s="49"/>
      <c r="Y275" s="14">
        <v>1683460</v>
      </c>
      <c r="Z275" s="42">
        <f t="shared" si="55"/>
        <v>41938113.810000002</v>
      </c>
      <c r="AA275" s="42">
        <f t="shared" si="63"/>
        <v>76320613.810000002</v>
      </c>
      <c r="AB275" s="66">
        <f t="shared" si="56"/>
        <v>0.28504330722420734</v>
      </c>
      <c r="AC275" s="65">
        <f t="shared" si="64"/>
        <v>20.600463351779137</v>
      </c>
      <c r="AD275" s="58">
        <f t="shared" si="57"/>
        <v>14.078025473845319</v>
      </c>
      <c r="AE275" s="69">
        <f t="shared" si="58"/>
        <v>158.91202376550828</v>
      </c>
      <c r="AF275" s="70">
        <f t="shared" si="59"/>
        <v>0</v>
      </c>
      <c r="AG275" s="65">
        <f t="shared" si="60"/>
        <v>121.97517286410238</v>
      </c>
      <c r="AH275" s="67">
        <f t="shared" si="61"/>
        <v>6</v>
      </c>
      <c r="AI275" s="103">
        <v>44319</v>
      </c>
      <c r="AJ275" s="67">
        <v>1</v>
      </c>
    </row>
    <row r="276" spans="1:36" x14ac:dyDescent="0.2">
      <c r="A276" s="85" t="s">
        <v>246</v>
      </c>
      <c r="B276" s="20">
        <v>515478684</v>
      </c>
      <c r="C276" s="29">
        <v>347576027</v>
      </c>
      <c r="D276" s="28">
        <f t="shared" si="54"/>
        <v>863054711</v>
      </c>
      <c r="E276" s="36">
        <f t="shared" si="62"/>
        <v>4.951868272666232</v>
      </c>
      <c r="F276" s="8">
        <v>34214234.990000002</v>
      </c>
      <c r="G276" s="8"/>
      <c r="H276" s="8"/>
      <c r="I276" s="8"/>
      <c r="J276" s="8">
        <v>9477274.2400000002</v>
      </c>
      <c r="K276" s="8"/>
      <c r="L276" s="8"/>
      <c r="M276" s="8">
        <v>68520442</v>
      </c>
      <c r="N276" s="8"/>
      <c r="O276" s="8">
        <f>SUM(O277:O305)</f>
        <v>74796195.860000014</v>
      </c>
      <c r="P276" s="9">
        <f>SUM(P277:P305)</f>
        <v>62338140</v>
      </c>
      <c r="Q276" s="7"/>
      <c r="R276" s="8"/>
      <c r="S276" s="9">
        <v>988000</v>
      </c>
      <c r="T276" s="9">
        <v>31477051</v>
      </c>
      <c r="U276" s="9"/>
      <c r="V276" s="43">
        <f t="shared" si="52"/>
        <v>106029649.23</v>
      </c>
      <c r="W276" s="45">
        <f t="shared" si="53"/>
        <v>175781688.86000001</v>
      </c>
      <c r="X276" s="48"/>
      <c r="Y276" s="14">
        <v>49405892</v>
      </c>
      <c r="Z276" s="42">
        <f t="shared" si="55"/>
        <v>331217230.09000003</v>
      </c>
      <c r="AA276" s="42">
        <f t="shared" si="63"/>
        <v>1194271941.0900002</v>
      </c>
      <c r="AB276" s="66">
        <f t="shared" si="56"/>
        <v>4.4603837262215977</v>
      </c>
      <c r="AC276" s="65">
        <f t="shared" si="64"/>
        <v>20.569162706638711</v>
      </c>
      <c r="AD276" s="58">
        <f t="shared" si="57"/>
        <v>14.214413009560065</v>
      </c>
      <c r="AE276" s="69">
        <f t="shared" si="58"/>
        <v>34.100670758288814</v>
      </c>
      <c r="AF276" s="70">
        <f t="shared" si="59"/>
        <v>0</v>
      </c>
      <c r="AG276" s="65">
        <f t="shared" si="60"/>
        <v>38.377315582488031</v>
      </c>
      <c r="AH276" s="67">
        <f t="shared" si="61"/>
        <v>7</v>
      </c>
      <c r="AI276" s="100"/>
      <c r="AJ276" s="67"/>
    </row>
    <row r="277" spans="1:36" x14ac:dyDescent="0.2">
      <c r="A277" s="71" t="s">
        <v>172</v>
      </c>
      <c r="B277" s="19">
        <v>12971747</v>
      </c>
      <c r="C277" s="29">
        <v>8238839</v>
      </c>
      <c r="D277" s="28">
        <f t="shared" si="54"/>
        <v>21210586</v>
      </c>
      <c r="E277" s="36">
        <f t="shared" si="62"/>
        <v>0.12169799494676367</v>
      </c>
      <c r="F277" s="12">
        <v>857990.3</v>
      </c>
      <c r="G277" s="12"/>
      <c r="H277" s="12"/>
      <c r="I277" s="12"/>
      <c r="J277" s="12">
        <v>238490.57</v>
      </c>
      <c r="K277" s="12"/>
      <c r="L277" s="12"/>
      <c r="M277" s="12">
        <v>1203344</v>
      </c>
      <c r="N277" s="12"/>
      <c r="O277" s="12">
        <f>1410585.26</f>
        <v>1410585.26</v>
      </c>
      <c r="P277" s="13">
        <v>1568706</v>
      </c>
      <c r="Q277" s="11"/>
      <c r="R277" s="12"/>
      <c r="S277" s="13"/>
      <c r="T277" s="13"/>
      <c r="U277" s="13"/>
      <c r="V277" s="44">
        <f t="shared" si="52"/>
        <v>2665186.87</v>
      </c>
      <c r="W277" s="46">
        <f t="shared" si="53"/>
        <v>2613929.2599999998</v>
      </c>
      <c r="X277" s="49"/>
      <c r="Y277" s="14">
        <v>1171103</v>
      </c>
      <c r="Z277" s="42">
        <f t="shared" si="55"/>
        <v>6450219.1299999999</v>
      </c>
      <c r="AA277" s="42">
        <f t="shared" si="63"/>
        <v>27660805.129999999</v>
      </c>
      <c r="AB277" s="66">
        <f t="shared" si="56"/>
        <v>0.10330796597585068</v>
      </c>
      <c r="AC277" s="65">
        <f t="shared" si="64"/>
        <v>20.546090437934076</v>
      </c>
      <c r="AD277" s="58">
        <f t="shared" si="57"/>
        <v>14.214417832415466</v>
      </c>
      <c r="AE277" s="69">
        <f t="shared" si="58"/>
        <v>20.150942351866714</v>
      </c>
      <c r="AF277" s="70">
        <f t="shared" si="59"/>
        <v>0</v>
      </c>
      <c r="AG277" s="65">
        <f t="shared" si="60"/>
        <v>30.41037682787265</v>
      </c>
      <c r="AH277" s="67">
        <f t="shared" si="61"/>
        <v>5</v>
      </c>
      <c r="AI277" s="103">
        <v>20975</v>
      </c>
      <c r="AJ277" s="67">
        <v>0</v>
      </c>
    </row>
    <row r="278" spans="1:36" x14ac:dyDescent="0.2">
      <c r="A278" s="71" t="s">
        <v>247</v>
      </c>
      <c r="B278" s="19">
        <v>22841560</v>
      </c>
      <c r="C278" s="29">
        <v>11843331</v>
      </c>
      <c r="D278" s="28">
        <f t="shared" si="54"/>
        <v>34684891</v>
      </c>
      <c r="E278" s="36">
        <f t="shared" si="62"/>
        <v>0.19900825416360718</v>
      </c>
      <c r="F278" s="12">
        <v>1510591.09</v>
      </c>
      <c r="G278" s="12"/>
      <c r="H278" s="12"/>
      <c r="I278" s="12"/>
      <c r="J278" s="12">
        <v>419950.89</v>
      </c>
      <c r="K278" s="12"/>
      <c r="L278" s="12"/>
      <c r="M278" s="12">
        <v>2525259</v>
      </c>
      <c r="N278" s="12"/>
      <c r="O278" s="12">
        <v>8339345.54</v>
      </c>
      <c r="P278" s="13">
        <v>2762288</v>
      </c>
      <c r="Q278" s="11"/>
      <c r="R278" s="12"/>
      <c r="S278" s="13"/>
      <c r="T278" s="13"/>
      <c r="U278" s="13"/>
      <c r="V278" s="44">
        <f t="shared" si="52"/>
        <v>4692829.9800000004</v>
      </c>
      <c r="W278" s="46">
        <f t="shared" si="53"/>
        <v>10864604.539999999</v>
      </c>
      <c r="X278" s="49"/>
      <c r="Y278" s="14">
        <v>1683460</v>
      </c>
      <c r="Z278" s="42">
        <f t="shared" si="55"/>
        <v>17240894.52</v>
      </c>
      <c r="AA278" s="42">
        <f t="shared" si="63"/>
        <v>51925785.519999996</v>
      </c>
      <c r="AB278" s="66">
        <f t="shared" si="56"/>
        <v>0.19393315771389044</v>
      </c>
      <c r="AC278" s="65">
        <f t="shared" si="64"/>
        <v>20.545137810202107</v>
      </c>
      <c r="AD278" s="58">
        <f t="shared" si="57"/>
        <v>14.214413157919845</v>
      </c>
      <c r="AE278" s="69">
        <f t="shared" si="58"/>
        <v>47.565072350575001</v>
      </c>
      <c r="AF278" s="70">
        <f t="shared" si="59"/>
        <v>0</v>
      </c>
      <c r="AG278" s="65">
        <f t="shared" si="60"/>
        <v>49.707218396621165</v>
      </c>
      <c r="AH278" s="67">
        <f t="shared" si="61"/>
        <v>5</v>
      </c>
      <c r="AI278" s="103">
        <v>59722</v>
      </c>
      <c r="AJ278" s="67">
        <v>0</v>
      </c>
    </row>
    <row r="279" spans="1:36" x14ac:dyDescent="0.2">
      <c r="A279" s="71" t="s">
        <v>64</v>
      </c>
      <c r="B279" s="19">
        <v>22176355</v>
      </c>
      <c r="C279" s="29">
        <v>12358259</v>
      </c>
      <c r="D279" s="28">
        <f t="shared" si="54"/>
        <v>34534614</v>
      </c>
      <c r="E279" s="36">
        <f t="shared" si="62"/>
        <v>0.19814602387979446</v>
      </c>
      <c r="F279" s="12">
        <v>1466389.96</v>
      </c>
      <c r="G279" s="12"/>
      <c r="H279" s="12"/>
      <c r="I279" s="12"/>
      <c r="J279" s="12">
        <v>407720.84</v>
      </c>
      <c r="K279" s="12"/>
      <c r="L279" s="12"/>
      <c r="M279" s="12">
        <v>3013251</v>
      </c>
      <c r="N279" s="12"/>
      <c r="O279" s="12">
        <v>1028154</v>
      </c>
      <c r="P279" s="13">
        <v>2681843</v>
      </c>
      <c r="Q279" s="11"/>
      <c r="R279" s="12"/>
      <c r="S279" s="13"/>
      <c r="T279" s="13">
        <v>794573</v>
      </c>
      <c r="U279" s="13"/>
      <c r="V279" s="44">
        <f t="shared" si="52"/>
        <v>4555953.8</v>
      </c>
      <c r="W279" s="46">
        <f t="shared" si="53"/>
        <v>4835978</v>
      </c>
      <c r="X279" s="49"/>
      <c r="Y279" s="14">
        <v>1756654</v>
      </c>
      <c r="Z279" s="42">
        <f t="shared" si="55"/>
        <v>11148585.800000001</v>
      </c>
      <c r="AA279" s="42">
        <f t="shared" si="63"/>
        <v>45683199.799999997</v>
      </c>
      <c r="AB279" s="66">
        <f t="shared" si="56"/>
        <v>0.17061826032995117</v>
      </c>
      <c r="AC279" s="65">
        <f t="shared" si="64"/>
        <v>20.544195833805869</v>
      </c>
      <c r="AD279" s="58">
        <f t="shared" si="57"/>
        <v>14.214413211440219</v>
      </c>
      <c r="AE279" s="69">
        <f t="shared" si="58"/>
        <v>21.806911009496378</v>
      </c>
      <c r="AF279" s="70">
        <f t="shared" si="59"/>
        <v>0</v>
      </c>
      <c r="AG279" s="65">
        <f t="shared" si="60"/>
        <v>32.282352424729574</v>
      </c>
      <c r="AH279" s="67">
        <f t="shared" si="61"/>
        <v>6</v>
      </c>
      <c r="AI279" s="103">
        <v>63889</v>
      </c>
      <c r="AJ279" s="67">
        <v>1</v>
      </c>
    </row>
    <row r="280" spans="1:36" x14ac:dyDescent="0.2">
      <c r="A280" s="71" t="s">
        <v>248</v>
      </c>
      <c r="B280" s="19">
        <v>33904538</v>
      </c>
      <c r="C280" s="29">
        <v>11843331</v>
      </c>
      <c r="D280" s="28">
        <f t="shared" si="54"/>
        <v>45747869</v>
      </c>
      <c r="E280" s="36">
        <f t="shared" si="62"/>
        <v>0.26248326804300481</v>
      </c>
      <c r="F280" s="12">
        <v>2245518.65</v>
      </c>
      <c r="G280" s="12"/>
      <c r="H280" s="12"/>
      <c r="I280" s="12"/>
      <c r="J280" s="12">
        <v>623348</v>
      </c>
      <c r="K280" s="12"/>
      <c r="L280" s="12"/>
      <c r="M280" s="12">
        <v>4940440</v>
      </c>
      <c r="N280" s="12"/>
      <c r="O280" s="12">
        <v>6148067</v>
      </c>
      <c r="P280" s="13">
        <v>4100161</v>
      </c>
      <c r="Q280" s="11"/>
      <c r="R280" s="12"/>
      <c r="S280" s="13">
        <v>184000</v>
      </c>
      <c r="T280" s="13">
        <v>200000</v>
      </c>
      <c r="U280" s="13"/>
      <c r="V280" s="44">
        <f t="shared" si="52"/>
        <v>6969027.6500000004</v>
      </c>
      <c r="W280" s="46">
        <f t="shared" si="53"/>
        <v>11472507</v>
      </c>
      <c r="X280" s="49"/>
      <c r="Y280" s="14">
        <v>1683460</v>
      </c>
      <c r="Z280" s="42">
        <f t="shared" si="55"/>
        <v>20124994.649999999</v>
      </c>
      <c r="AA280" s="42">
        <f t="shared" si="63"/>
        <v>65872863.649999999</v>
      </c>
      <c r="AB280" s="66">
        <f t="shared" si="56"/>
        <v>0.24602290225114831</v>
      </c>
      <c r="AC280" s="65">
        <f t="shared" si="64"/>
        <v>20.55485212628469</v>
      </c>
      <c r="AD280" s="58">
        <f t="shared" si="57"/>
        <v>14.214413157919845</v>
      </c>
      <c r="AE280" s="69">
        <f t="shared" si="58"/>
        <v>33.837673883065442</v>
      </c>
      <c r="AF280" s="70">
        <f t="shared" si="59"/>
        <v>0</v>
      </c>
      <c r="AG280" s="65">
        <f t="shared" si="60"/>
        <v>43.991108416437932</v>
      </c>
      <c r="AH280" s="67">
        <f t="shared" si="61"/>
        <v>7</v>
      </c>
      <c r="AI280" s="103">
        <v>130064</v>
      </c>
      <c r="AJ280" s="67">
        <v>1</v>
      </c>
    </row>
    <row r="281" spans="1:36" x14ac:dyDescent="0.2">
      <c r="A281" s="71" t="s">
        <v>249</v>
      </c>
      <c r="B281" s="19">
        <v>16706829</v>
      </c>
      <c r="C281" s="29">
        <v>11328404</v>
      </c>
      <c r="D281" s="28">
        <f t="shared" si="54"/>
        <v>28035233</v>
      </c>
      <c r="E281" s="36">
        <f t="shared" si="62"/>
        <v>0.16085513356233261</v>
      </c>
      <c r="F281" s="12">
        <v>1106867.3700000001</v>
      </c>
      <c r="G281" s="12"/>
      <c r="H281" s="12"/>
      <c r="I281" s="12"/>
      <c r="J281" s="12">
        <v>307161.49</v>
      </c>
      <c r="K281" s="12"/>
      <c r="L281" s="12"/>
      <c r="M281" s="12">
        <v>1985569</v>
      </c>
      <c r="N281" s="12"/>
      <c r="O281" s="12">
        <v>962789</v>
      </c>
      <c r="P281" s="13">
        <v>2020399</v>
      </c>
      <c r="Q281" s="11"/>
      <c r="R281" s="12"/>
      <c r="S281" s="13"/>
      <c r="T281" s="13"/>
      <c r="U281" s="13"/>
      <c r="V281" s="44">
        <f t="shared" si="52"/>
        <v>3434427.8600000003</v>
      </c>
      <c r="W281" s="46">
        <f t="shared" si="53"/>
        <v>2948358</v>
      </c>
      <c r="X281" s="49"/>
      <c r="Y281" s="14">
        <v>1610266</v>
      </c>
      <c r="Z281" s="42">
        <f t="shared" si="55"/>
        <v>7993051.8600000003</v>
      </c>
      <c r="AA281" s="42">
        <f t="shared" si="63"/>
        <v>36028284.859999999</v>
      </c>
      <c r="AB281" s="66">
        <f t="shared" si="56"/>
        <v>0.13455894754301162</v>
      </c>
      <c r="AC281" s="65">
        <f t="shared" si="64"/>
        <v>20.557030062377489</v>
      </c>
      <c r="AD281" s="58">
        <f t="shared" si="57"/>
        <v>14.214411844775309</v>
      </c>
      <c r="AE281" s="69">
        <f t="shared" si="58"/>
        <v>17.647621819795965</v>
      </c>
      <c r="AF281" s="70">
        <f t="shared" si="59"/>
        <v>0</v>
      </c>
      <c r="AG281" s="65">
        <f t="shared" si="60"/>
        <v>28.510738113002311</v>
      </c>
      <c r="AH281" s="67">
        <f t="shared" si="61"/>
        <v>5</v>
      </c>
      <c r="AI281" s="103">
        <v>33885</v>
      </c>
      <c r="AJ281" s="67">
        <v>0</v>
      </c>
    </row>
    <row r="282" spans="1:36" x14ac:dyDescent="0.2">
      <c r="A282" s="71" t="s">
        <v>250</v>
      </c>
      <c r="B282" s="19">
        <v>20549822</v>
      </c>
      <c r="C282" s="29">
        <v>12358259</v>
      </c>
      <c r="D282" s="28">
        <f t="shared" si="54"/>
        <v>32908081</v>
      </c>
      <c r="E282" s="36">
        <f t="shared" si="62"/>
        <v>0.18881361765515056</v>
      </c>
      <c r="F282" s="12">
        <v>1358562.67</v>
      </c>
      <c r="G282" s="12"/>
      <c r="H282" s="12"/>
      <c r="I282" s="12"/>
      <c r="J282" s="12">
        <v>377816.39</v>
      </c>
      <c r="K282" s="12"/>
      <c r="L282" s="12"/>
      <c r="M282" s="12">
        <v>3782329</v>
      </c>
      <c r="N282" s="12"/>
      <c r="O282" s="12">
        <v>1870201</v>
      </c>
      <c r="P282" s="13">
        <v>2485142</v>
      </c>
      <c r="Q282" s="11"/>
      <c r="R282" s="12"/>
      <c r="S282" s="13"/>
      <c r="T282" s="13">
        <v>705887</v>
      </c>
      <c r="U282" s="13"/>
      <c r="V282" s="44">
        <f t="shared" si="52"/>
        <v>4221521.0600000005</v>
      </c>
      <c r="W282" s="46">
        <f t="shared" si="53"/>
        <v>6358417</v>
      </c>
      <c r="X282" s="49"/>
      <c r="Y282" s="14">
        <v>1756654</v>
      </c>
      <c r="Z282" s="42">
        <f t="shared" si="55"/>
        <v>12336592.060000001</v>
      </c>
      <c r="AA282" s="42">
        <f t="shared" si="63"/>
        <v>45244673.060000002</v>
      </c>
      <c r="AB282" s="66">
        <f t="shared" si="56"/>
        <v>0.16898044446296884</v>
      </c>
      <c r="AC282" s="65">
        <f t="shared" si="64"/>
        <v>20.542859495327992</v>
      </c>
      <c r="AD282" s="58">
        <f t="shared" si="57"/>
        <v>14.214413211440219</v>
      </c>
      <c r="AE282" s="69">
        <f t="shared" si="58"/>
        <v>30.941469955311536</v>
      </c>
      <c r="AF282" s="70">
        <f t="shared" si="59"/>
        <v>0</v>
      </c>
      <c r="AG282" s="65">
        <f t="shared" si="60"/>
        <v>37.48803237721458</v>
      </c>
      <c r="AH282" s="67">
        <f t="shared" si="61"/>
        <v>6</v>
      </c>
      <c r="AI282" s="103">
        <v>46285</v>
      </c>
      <c r="AJ282" s="67">
        <v>1</v>
      </c>
    </row>
    <row r="283" spans="1:36" x14ac:dyDescent="0.2">
      <c r="A283" s="71" t="s">
        <v>251</v>
      </c>
      <c r="B283" s="19">
        <v>22007054</v>
      </c>
      <c r="C283" s="29">
        <v>12358259</v>
      </c>
      <c r="D283" s="28">
        <f t="shared" si="54"/>
        <v>34365313</v>
      </c>
      <c r="E283" s="36">
        <f t="shared" si="62"/>
        <v>0.19717464137096219</v>
      </c>
      <c r="F283" s="12">
        <v>1456527.61</v>
      </c>
      <c r="G283" s="12"/>
      <c r="H283" s="12"/>
      <c r="I283" s="12"/>
      <c r="J283" s="12">
        <v>404608.17</v>
      </c>
      <c r="K283" s="12"/>
      <c r="L283" s="12"/>
      <c r="M283" s="12">
        <v>3776499</v>
      </c>
      <c r="N283" s="12"/>
      <c r="O283" s="12">
        <v>1620174</v>
      </c>
      <c r="P283" s="13">
        <v>2661369</v>
      </c>
      <c r="Q283" s="11"/>
      <c r="R283" s="12"/>
      <c r="S283" s="13"/>
      <c r="T283" s="13">
        <v>10764023</v>
      </c>
      <c r="U283" s="13"/>
      <c r="V283" s="44">
        <f t="shared" si="52"/>
        <v>4522504.78</v>
      </c>
      <c r="W283" s="46">
        <f t="shared" si="53"/>
        <v>16160696</v>
      </c>
      <c r="X283" s="49"/>
      <c r="Y283" s="14">
        <v>1756654</v>
      </c>
      <c r="Z283" s="42">
        <f t="shared" si="55"/>
        <v>22439854.780000001</v>
      </c>
      <c r="AA283" s="42">
        <f t="shared" si="63"/>
        <v>56805167.780000001</v>
      </c>
      <c r="AB283" s="66">
        <f t="shared" si="56"/>
        <v>0.21215674354699196</v>
      </c>
      <c r="AC283" s="65">
        <f t="shared" si="64"/>
        <v>20.550250751418162</v>
      </c>
      <c r="AD283" s="58">
        <f t="shared" si="57"/>
        <v>14.214413211440219</v>
      </c>
      <c r="AE283" s="69">
        <f t="shared" si="58"/>
        <v>73.434163427780931</v>
      </c>
      <c r="AF283" s="70">
        <f t="shared" si="59"/>
        <v>0</v>
      </c>
      <c r="AG283" s="65">
        <f t="shared" si="60"/>
        <v>65.297978749677043</v>
      </c>
      <c r="AH283" s="67">
        <f t="shared" si="61"/>
        <v>6</v>
      </c>
      <c r="AI283" s="103">
        <v>49316</v>
      </c>
      <c r="AJ283" s="67">
        <v>1</v>
      </c>
    </row>
    <row r="284" spans="1:36" x14ac:dyDescent="0.2">
      <c r="A284" s="71" t="s">
        <v>252</v>
      </c>
      <c r="B284" s="19">
        <v>18105181</v>
      </c>
      <c r="C284" s="29">
        <v>11843331</v>
      </c>
      <c r="D284" s="28">
        <f t="shared" si="54"/>
        <v>29948512</v>
      </c>
      <c r="E284" s="36">
        <f t="shared" si="62"/>
        <v>0.1718327754848023</v>
      </c>
      <c r="F284" s="12">
        <v>1193687.01</v>
      </c>
      <c r="G284" s="12"/>
      <c r="H284" s="12"/>
      <c r="I284" s="12"/>
      <c r="J284" s="12">
        <v>332870.74</v>
      </c>
      <c r="K284" s="12"/>
      <c r="L284" s="12"/>
      <c r="M284" s="12">
        <v>2164470</v>
      </c>
      <c r="N284" s="12"/>
      <c r="O284" s="12">
        <v>1383235.47</v>
      </c>
      <c r="P284" s="13">
        <v>2189505</v>
      </c>
      <c r="Q284" s="11"/>
      <c r="R284" s="12"/>
      <c r="S284" s="13"/>
      <c r="T284" s="13">
        <v>348399</v>
      </c>
      <c r="U284" s="13"/>
      <c r="V284" s="44">
        <f t="shared" si="52"/>
        <v>3716062.75</v>
      </c>
      <c r="W284" s="46">
        <f t="shared" si="53"/>
        <v>3896104.4699999997</v>
      </c>
      <c r="X284" s="49"/>
      <c r="Y284" s="14">
        <v>1683460</v>
      </c>
      <c r="Z284" s="42">
        <f t="shared" si="55"/>
        <v>9295627.2199999988</v>
      </c>
      <c r="AA284" s="42">
        <f t="shared" si="63"/>
        <v>39244139.219999999</v>
      </c>
      <c r="AB284" s="66">
        <f t="shared" si="56"/>
        <v>0.14656956586177677</v>
      </c>
      <c r="AC284" s="65">
        <f t="shared" si="64"/>
        <v>20.524858326464674</v>
      </c>
      <c r="AD284" s="58">
        <f t="shared" si="57"/>
        <v>14.214413157919845</v>
      </c>
      <c r="AE284" s="69">
        <f t="shared" si="58"/>
        <v>21.519279315683175</v>
      </c>
      <c r="AF284" s="70">
        <f t="shared" si="59"/>
        <v>0</v>
      </c>
      <c r="AG284" s="65">
        <f t="shared" si="60"/>
        <v>31.038694743832345</v>
      </c>
      <c r="AH284" s="67">
        <f t="shared" si="61"/>
        <v>6</v>
      </c>
      <c r="AI284" s="103">
        <v>45189</v>
      </c>
      <c r="AJ284" s="67">
        <v>1</v>
      </c>
    </row>
    <row r="285" spans="1:36" x14ac:dyDescent="0.2">
      <c r="A285" s="71" t="s">
        <v>43</v>
      </c>
      <c r="B285" s="19">
        <v>17231376</v>
      </c>
      <c r="C285" s="29">
        <v>11328404</v>
      </c>
      <c r="D285" s="28">
        <f t="shared" si="54"/>
        <v>28559780</v>
      </c>
      <c r="E285" s="36">
        <f t="shared" si="62"/>
        <v>0.16386477781050848</v>
      </c>
      <c r="F285" s="12">
        <v>1136571.44</v>
      </c>
      <c r="G285" s="12"/>
      <c r="H285" s="12"/>
      <c r="I285" s="12"/>
      <c r="J285" s="12">
        <v>316805.49</v>
      </c>
      <c r="K285" s="12"/>
      <c r="L285" s="12"/>
      <c r="M285" s="12">
        <v>1518660</v>
      </c>
      <c r="N285" s="12"/>
      <c r="O285" s="12">
        <v>148533</v>
      </c>
      <c r="P285" s="13">
        <v>2083834</v>
      </c>
      <c r="Q285" s="11"/>
      <c r="R285" s="12"/>
      <c r="S285" s="13"/>
      <c r="T285" s="13"/>
      <c r="U285" s="13"/>
      <c r="V285" s="44">
        <f t="shared" si="52"/>
        <v>3537210.9299999997</v>
      </c>
      <c r="W285" s="46">
        <f t="shared" si="53"/>
        <v>1667193</v>
      </c>
      <c r="X285" s="49"/>
      <c r="Y285" s="14">
        <v>1610266</v>
      </c>
      <c r="Z285" s="42">
        <f t="shared" si="55"/>
        <v>6814669.9299999997</v>
      </c>
      <c r="AA285" s="42">
        <f t="shared" si="63"/>
        <v>35374449.93</v>
      </c>
      <c r="AB285" s="66">
        <f t="shared" si="56"/>
        <v>0.13211699560470724</v>
      </c>
      <c r="AC285" s="65">
        <f t="shared" si="64"/>
        <v>20.527733420708827</v>
      </c>
      <c r="AD285" s="58">
        <f t="shared" si="57"/>
        <v>14.214411844775309</v>
      </c>
      <c r="AE285" s="69">
        <f t="shared" si="58"/>
        <v>9.6753329507753776</v>
      </c>
      <c r="AF285" s="70">
        <f t="shared" si="59"/>
        <v>0</v>
      </c>
      <c r="AG285" s="65">
        <f t="shared" si="60"/>
        <v>23.861072914427211</v>
      </c>
      <c r="AH285" s="67">
        <f t="shared" si="61"/>
        <v>5</v>
      </c>
      <c r="AI285" s="103">
        <v>37774</v>
      </c>
      <c r="AJ285" s="67">
        <v>0</v>
      </c>
    </row>
    <row r="286" spans="1:36" x14ac:dyDescent="0.2">
      <c r="A286" s="71" t="s">
        <v>253</v>
      </c>
      <c r="B286" s="19">
        <v>19817523</v>
      </c>
      <c r="C286" s="29">
        <v>11843331</v>
      </c>
      <c r="D286" s="28">
        <f t="shared" si="54"/>
        <v>31660854</v>
      </c>
      <c r="E286" s="36">
        <f t="shared" si="62"/>
        <v>0.18165751998092944</v>
      </c>
      <c r="F286" s="12">
        <v>1309706.69</v>
      </c>
      <c r="G286" s="12"/>
      <c r="H286" s="12"/>
      <c r="I286" s="12"/>
      <c r="J286" s="12">
        <v>364352.79</v>
      </c>
      <c r="K286" s="12"/>
      <c r="L286" s="12"/>
      <c r="M286" s="12">
        <v>2956675</v>
      </c>
      <c r="N286" s="12"/>
      <c r="O286" s="12">
        <v>856089</v>
      </c>
      <c r="P286" s="13">
        <v>2396583</v>
      </c>
      <c r="Q286" s="11"/>
      <c r="R286" s="12"/>
      <c r="S286" s="13"/>
      <c r="T286" s="13"/>
      <c r="U286" s="13"/>
      <c r="V286" s="44">
        <f t="shared" si="52"/>
        <v>4070642.48</v>
      </c>
      <c r="W286" s="46">
        <f t="shared" si="53"/>
        <v>3812764</v>
      </c>
      <c r="X286" s="49"/>
      <c r="Y286" s="14">
        <v>1683460</v>
      </c>
      <c r="Z286" s="42">
        <f t="shared" si="55"/>
        <v>9566866.4800000004</v>
      </c>
      <c r="AA286" s="42">
        <f t="shared" si="63"/>
        <v>41227720.480000004</v>
      </c>
      <c r="AB286" s="66">
        <f t="shared" si="56"/>
        <v>0.15397787318888947</v>
      </c>
      <c r="AC286" s="65">
        <f t="shared" si="64"/>
        <v>20.540621953611456</v>
      </c>
      <c r="AD286" s="58">
        <f t="shared" si="57"/>
        <v>14.214413157919845</v>
      </c>
      <c r="AE286" s="69">
        <f t="shared" si="58"/>
        <v>19.239357007432261</v>
      </c>
      <c r="AF286" s="70">
        <f t="shared" si="59"/>
        <v>0</v>
      </c>
      <c r="AG286" s="65">
        <f t="shared" si="60"/>
        <v>30.216703819802209</v>
      </c>
      <c r="AH286" s="67">
        <f t="shared" si="61"/>
        <v>5</v>
      </c>
      <c r="AI286" s="103">
        <v>42084</v>
      </c>
      <c r="AJ286" s="67">
        <v>1</v>
      </c>
    </row>
    <row r="287" spans="1:36" x14ac:dyDescent="0.2">
      <c r="A287" s="71" t="s">
        <v>254</v>
      </c>
      <c r="B287" s="19">
        <v>27476817</v>
      </c>
      <c r="C287" s="29">
        <v>13388114</v>
      </c>
      <c r="D287" s="28">
        <f t="shared" si="54"/>
        <v>40864931</v>
      </c>
      <c r="E287" s="36">
        <f t="shared" si="62"/>
        <v>0.23446689150115166</v>
      </c>
      <c r="F287" s="12">
        <v>1819709.16</v>
      </c>
      <c r="G287" s="12"/>
      <c r="H287" s="12"/>
      <c r="I287" s="12"/>
      <c r="J287" s="12">
        <v>505171.87</v>
      </c>
      <c r="K287" s="12"/>
      <c r="L287" s="12"/>
      <c r="M287" s="12">
        <v>4018191</v>
      </c>
      <c r="N287" s="12"/>
      <c r="O287" s="12">
        <v>1269889</v>
      </c>
      <c r="P287" s="13">
        <v>3322841</v>
      </c>
      <c r="Q287" s="11"/>
      <c r="R287" s="12"/>
      <c r="S287" s="13"/>
      <c r="T287" s="13">
        <v>300000</v>
      </c>
      <c r="U287" s="13"/>
      <c r="V287" s="44">
        <f t="shared" si="52"/>
        <v>5647722.0299999993</v>
      </c>
      <c r="W287" s="46">
        <f t="shared" si="53"/>
        <v>5588080</v>
      </c>
      <c r="X287" s="49"/>
      <c r="Y287" s="14">
        <v>1903042</v>
      </c>
      <c r="Z287" s="42">
        <f t="shared" si="55"/>
        <v>13138844.029999999</v>
      </c>
      <c r="AA287" s="42">
        <f t="shared" si="63"/>
        <v>54003775.030000001</v>
      </c>
      <c r="AB287" s="66">
        <f t="shared" si="56"/>
        <v>0.20169406230753253</v>
      </c>
      <c r="AC287" s="65">
        <f t="shared" si="64"/>
        <v>20.554498834417391</v>
      </c>
      <c r="AD287" s="58">
        <f t="shared" si="57"/>
        <v>14.214414367848974</v>
      </c>
      <c r="AE287" s="69">
        <f t="shared" si="58"/>
        <v>20.337435737188919</v>
      </c>
      <c r="AF287" s="70">
        <f t="shared" si="59"/>
        <v>0</v>
      </c>
      <c r="AG287" s="65">
        <f t="shared" si="60"/>
        <v>32.151881108033677</v>
      </c>
      <c r="AH287" s="67">
        <f t="shared" si="61"/>
        <v>6</v>
      </c>
      <c r="AI287" s="103">
        <v>89977</v>
      </c>
      <c r="AJ287" s="67">
        <v>1</v>
      </c>
    </row>
    <row r="288" spans="1:36" x14ac:dyDescent="0.2">
      <c r="A288" s="71" t="s">
        <v>44</v>
      </c>
      <c r="B288" s="19">
        <v>14745859</v>
      </c>
      <c r="C288" s="29">
        <v>11843331</v>
      </c>
      <c r="D288" s="28">
        <f t="shared" si="54"/>
        <v>26589190</v>
      </c>
      <c r="E288" s="36">
        <f t="shared" si="62"/>
        <v>0.15255830792503983</v>
      </c>
      <c r="F288" s="12">
        <v>977060.86</v>
      </c>
      <c r="G288" s="12"/>
      <c r="H288" s="12"/>
      <c r="I288" s="12"/>
      <c r="J288" s="12">
        <v>271108.28999999998</v>
      </c>
      <c r="K288" s="12"/>
      <c r="L288" s="12"/>
      <c r="M288" s="12">
        <v>1501080</v>
      </c>
      <c r="N288" s="12"/>
      <c r="O288" s="12">
        <v>1915841</v>
      </c>
      <c r="P288" s="13">
        <v>1783254</v>
      </c>
      <c r="Q288" s="11"/>
      <c r="R288" s="12"/>
      <c r="S288" s="13"/>
      <c r="T288" s="13"/>
      <c r="U288" s="13"/>
      <c r="V288" s="44">
        <f t="shared" si="52"/>
        <v>3031423.15</v>
      </c>
      <c r="W288" s="46">
        <f t="shared" si="53"/>
        <v>3416921</v>
      </c>
      <c r="X288" s="49"/>
      <c r="Y288" s="14">
        <v>1683460</v>
      </c>
      <c r="Z288" s="42">
        <f t="shared" si="55"/>
        <v>8131804.1500000004</v>
      </c>
      <c r="AA288" s="42">
        <f t="shared" si="63"/>
        <v>34720994.149999999</v>
      </c>
      <c r="AB288" s="66">
        <f t="shared" si="56"/>
        <v>0.12967645972118205</v>
      </c>
      <c r="AC288" s="65">
        <f t="shared" si="64"/>
        <v>20.557792869170928</v>
      </c>
      <c r="AD288" s="58">
        <f t="shared" si="57"/>
        <v>14.214413157919845</v>
      </c>
      <c r="AE288" s="69">
        <f t="shared" si="58"/>
        <v>23.172071562599371</v>
      </c>
      <c r="AF288" s="70">
        <f t="shared" si="59"/>
        <v>0</v>
      </c>
      <c r="AG288" s="65">
        <f t="shared" si="60"/>
        <v>30.583120997668601</v>
      </c>
      <c r="AH288" s="67">
        <f t="shared" si="61"/>
        <v>5</v>
      </c>
      <c r="AI288" s="103">
        <v>28175</v>
      </c>
      <c r="AJ288" s="67">
        <v>0</v>
      </c>
    </row>
    <row r="289" spans="1:36" x14ac:dyDescent="0.2">
      <c r="A289" s="71" t="s">
        <v>24</v>
      </c>
      <c r="B289" s="19">
        <v>14613717</v>
      </c>
      <c r="C289" s="29">
        <v>11328404</v>
      </c>
      <c r="D289" s="28">
        <f t="shared" si="54"/>
        <v>25942121</v>
      </c>
      <c r="E289" s="36">
        <f t="shared" si="62"/>
        <v>0.14884568065994647</v>
      </c>
      <c r="F289" s="12">
        <v>973649.77</v>
      </c>
      <c r="G289" s="12"/>
      <c r="H289" s="12"/>
      <c r="I289" s="12"/>
      <c r="J289" s="12">
        <v>268678.81</v>
      </c>
      <c r="K289" s="12"/>
      <c r="L289" s="12"/>
      <c r="M289" s="12">
        <v>2316348</v>
      </c>
      <c r="N289" s="12"/>
      <c r="O289" s="12">
        <v>1782913</v>
      </c>
      <c r="P289" s="13">
        <v>1767274</v>
      </c>
      <c r="Q289" s="11"/>
      <c r="R289" s="12"/>
      <c r="S289" s="13"/>
      <c r="T289" s="13">
        <v>1241267</v>
      </c>
      <c r="U289" s="13"/>
      <c r="V289" s="44">
        <f t="shared" si="52"/>
        <v>3009602.58</v>
      </c>
      <c r="W289" s="46">
        <f t="shared" si="53"/>
        <v>5340528</v>
      </c>
      <c r="X289" s="49"/>
      <c r="Y289" s="14">
        <v>1610266</v>
      </c>
      <c r="Z289" s="42">
        <f t="shared" si="55"/>
        <v>9960396.5800000001</v>
      </c>
      <c r="AA289" s="42">
        <f t="shared" si="63"/>
        <v>35902517.579999998</v>
      </c>
      <c r="AB289" s="66">
        <f t="shared" si="56"/>
        <v>0.13408923012798873</v>
      </c>
      <c r="AC289" s="65">
        <f t="shared" si="64"/>
        <v>20.594367469959902</v>
      </c>
      <c r="AD289" s="58">
        <f t="shared" si="57"/>
        <v>14.214411844775309</v>
      </c>
      <c r="AE289" s="69">
        <f t="shared" si="58"/>
        <v>36.544624478495102</v>
      </c>
      <c r="AF289" s="70">
        <f t="shared" si="59"/>
        <v>0</v>
      </c>
      <c r="AG289" s="65">
        <f t="shared" si="60"/>
        <v>38.394688622414492</v>
      </c>
      <c r="AH289" s="67">
        <f t="shared" si="61"/>
        <v>6</v>
      </c>
      <c r="AI289" s="103">
        <v>22505</v>
      </c>
      <c r="AJ289" s="67">
        <v>0</v>
      </c>
    </row>
    <row r="290" spans="1:36" x14ac:dyDescent="0.2">
      <c r="A290" s="71" t="s">
        <v>255</v>
      </c>
      <c r="B290" s="19">
        <v>10703062</v>
      </c>
      <c r="C290" s="29">
        <v>10298549</v>
      </c>
      <c r="D290" s="28">
        <f t="shared" si="54"/>
        <v>21001611</v>
      </c>
      <c r="E290" s="36">
        <f t="shared" si="62"/>
        <v>0.12049897863981203</v>
      </c>
      <c r="F290" s="12">
        <v>713037.14</v>
      </c>
      <c r="G290" s="12"/>
      <c r="H290" s="12"/>
      <c r="I290" s="12"/>
      <c r="J290" s="12">
        <v>196779.92</v>
      </c>
      <c r="K290" s="12"/>
      <c r="L290" s="12"/>
      <c r="M290" s="12">
        <v>1538275</v>
      </c>
      <c r="N290" s="12"/>
      <c r="O290" s="12">
        <v>642064</v>
      </c>
      <c r="P290" s="13">
        <v>1294348</v>
      </c>
      <c r="Q290" s="11"/>
      <c r="R290" s="12"/>
      <c r="S290" s="13"/>
      <c r="T290" s="13">
        <v>3368894</v>
      </c>
      <c r="U290" s="13"/>
      <c r="V290" s="44">
        <f t="shared" si="52"/>
        <v>2204165.06</v>
      </c>
      <c r="W290" s="46">
        <f t="shared" si="53"/>
        <v>5549233</v>
      </c>
      <c r="X290" s="49"/>
      <c r="Y290" s="14">
        <v>1463878</v>
      </c>
      <c r="Z290" s="42">
        <f t="shared" si="55"/>
        <v>9217276.0600000005</v>
      </c>
      <c r="AA290" s="42">
        <f t="shared" si="63"/>
        <v>30218887.060000002</v>
      </c>
      <c r="AB290" s="66">
        <f t="shared" si="56"/>
        <v>0.11286192652565624</v>
      </c>
      <c r="AC290" s="65">
        <f t="shared" si="64"/>
        <v>20.593780172440372</v>
      </c>
      <c r="AD290" s="58">
        <f t="shared" si="57"/>
        <v>14.214410204777392</v>
      </c>
      <c r="AE290" s="69">
        <f t="shared" si="58"/>
        <v>51.847153646311682</v>
      </c>
      <c r="AF290" s="70">
        <f t="shared" si="59"/>
        <v>0</v>
      </c>
      <c r="AG290" s="65">
        <f t="shared" si="60"/>
        <v>43.8884238928147</v>
      </c>
      <c r="AH290" s="67">
        <f t="shared" si="61"/>
        <v>6</v>
      </c>
      <c r="AI290" s="103">
        <v>13519</v>
      </c>
      <c r="AJ290" s="67">
        <v>1</v>
      </c>
    </row>
    <row r="291" spans="1:36" x14ac:dyDescent="0.2">
      <c r="A291" s="71" t="s">
        <v>256</v>
      </c>
      <c r="B291" s="19">
        <v>12724812</v>
      </c>
      <c r="C291" s="29">
        <v>9783622</v>
      </c>
      <c r="D291" s="28">
        <f t="shared" si="54"/>
        <v>22508434</v>
      </c>
      <c r="E291" s="36">
        <f t="shared" si="62"/>
        <v>0.12914453599686324</v>
      </c>
      <c r="F291" s="12">
        <v>842565.34</v>
      </c>
      <c r="G291" s="12"/>
      <c r="H291" s="12"/>
      <c r="I291" s="12"/>
      <c r="J291" s="12">
        <v>233950.56</v>
      </c>
      <c r="K291" s="12"/>
      <c r="L291" s="12"/>
      <c r="M291" s="12">
        <v>1209831</v>
      </c>
      <c r="N291" s="12"/>
      <c r="O291" s="12">
        <v>1824354</v>
      </c>
      <c r="P291" s="13">
        <v>1538844</v>
      </c>
      <c r="Q291" s="11"/>
      <c r="R291" s="12"/>
      <c r="S291" s="13"/>
      <c r="T291" s="13"/>
      <c r="U291" s="13"/>
      <c r="V291" s="44">
        <f t="shared" si="52"/>
        <v>2615359.9</v>
      </c>
      <c r="W291" s="46">
        <f t="shared" si="53"/>
        <v>3034185</v>
      </c>
      <c r="X291" s="49"/>
      <c r="Y291" s="14">
        <v>1390684</v>
      </c>
      <c r="Z291" s="42">
        <f t="shared" si="55"/>
        <v>7040228.9000000004</v>
      </c>
      <c r="AA291" s="42">
        <f t="shared" si="63"/>
        <v>29548662.899999999</v>
      </c>
      <c r="AB291" s="66">
        <f t="shared" si="56"/>
        <v>0.1103587638594915</v>
      </c>
      <c r="AC291" s="65">
        <f t="shared" si="64"/>
        <v>20.553230177388869</v>
      </c>
      <c r="AD291" s="58">
        <f t="shared" si="57"/>
        <v>14.214408528865894</v>
      </c>
      <c r="AE291" s="69">
        <f t="shared" si="58"/>
        <v>23.844635189895143</v>
      </c>
      <c r="AF291" s="70">
        <f t="shared" si="59"/>
        <v>0</v>
      </c>
      <c r="AG291" s="65">
        <f t="shared" si="60"/>
        <v>31.27818176955358</v>
      </c>
      <c r="AH291" s="67">
        <f t="shared" si="61"/>
        <v>5</v>
      </c>
      <c r="AI291" s="103">
        <v>19498</v>
      </c>
      <c r="AJ291" s="67">
        <v>0</v>
      </c>
    </row>
    <row r="292" spans="1:36" x14ac:dyDescent="0.2">
      <c r="A292" s="71" t="s">
        <v>257</v>
      </c>
      <c r="B292" s="19">
        <v>17141362</v>
      </c>
      <c r="C292" s="29">
        <v>12873186</v>
      </c>
      <c r="D292" s="28">
        <f t="shared" si="54"/>
        <v>30014548</v>
      </c>
      <c r="E292" s="36">
        <f t="shared" si="62"/>
        <v>0.17221166406403837</v>
      </c>
      <c r="F292" s="12">
        <v>1136950.8500000001</v>
      </c>
      <c r="G292" s="12"/>
      <c r="H292" s="12"/>
      <c r="I292" s="12"/>
      <c r="J292" s="12">
        <v>315150.53999999998</v>
      </c>
      <c r="K292" s="12"/>
      <c r="L292" s="12"/>
      <c r="M292" s="12">
        <v>2032710</v>
      </c>
      <c r="N292" s="12"/>
      <c r="O292" s="12">
        <v>2479305</v>
      </c>
      <c r="P292" s="13">
        <v>2072948</v>
      </c>
      <c r="Q292" s="11"/>
      <c r="R292" s="12"/>
      <c r="S292" s="13"/>
      <c r="T292" s="13"/>
      <c r="U292" s="13"/>
      <c r="V292" s="44">
        <f t="shared" si="52"/>
        <v>3525049.39</v>
      </c>
      <c r="W292" s="46">
        <f t="shared" si="53"/>
        <v>4512015</v>
      </c>
      <c r="X292" s="49"/>
      <c r="Y292" s="14">
        <v>1829848</v>
      </c>
      <c r="Z292" s="42">
        <f t="shared" si="55"/>
        <v>9866912.3900000006</v>
      </c>
      <c r="AA292" s="42">
        <f t="shared" si="63"/>
        <v>39881460.390000001</v>
      </c>
      <c r="AB292" s="66">
        <f t="shared" si="56"/>
        <v>0.14894984197581659</v>
      </c>
      <c r="AC292" s="65">
        <f t="shared" si="64"/>
        <v>20.564581682599083</v>
      </c>
      <c r="AD292" s="58">
        <f t="shared" si="57"/>
        <v>14.214414364866631</v>
      </c>
      <c r="AE292" s="69">
        <f t="shared" si="58"/>
        <v>26.322383250525831</v>
      </c>
      <c r="AF292" s="70">
        <f t="shared" si="59"/>
        <v>0</v>
      </c>
      <c r="AG292" s="65">
        <f t="shared" si="60"/>
        <v>32.873766381556038</v>
      </c>
      <c r="AH292" s="67">
        <f t="shared" si="61"/>
        <v>5</v>
      </c>
      <c r="AI292" s="103">
        <v>32569</v>
      </c>
      <c r="AJ292" s="67">
        <v>0</v>
      </c>
    </row>
    <row r="293" spans="1:36" x14ac:dyDescent="0.2">
      <c r="A293" s="71" t="s">
        <v>258</v>
      </c>
      <c r="B293" s="19">
        <v>18648992</v>
      </c>
      <c r="C293" s="29">
        <v>12873186</v>
      </c>
      <c r="D293" s="28">
        <f t="shared" si="54"/>
        <v>31522178</v>
      </c>
      <c r="E293" s="36">
        <f t="shared" si="62"/>
        <v>0.18086185166949112</v>
      </c>
      <c r="F293" s="12">
        <v>1234999.25</v>
      </c>
      <c r="G293" s="12"/>
      <c r="H293" s="12"/>
      <c r="I293" s="12"/>
      <c r="J293" s="12">
        <v>342868.9</v>
      </c>
      <c r="K293" s="12"/>
      <c r="L293" s="12"/>
      <c r="M293" s="12">
        <v>2564815</v>
      </c>
      <c r="N293" s="12"/>
      <c r="O293" s="12">
        <v>7972428.96</v>
      </c>
      <c r="P293" s="13">
        <v>2255270</v>
      </c>
      <c r="Q293" s="11"/>
      <c r="R293" s="12"/>
      <c r="S293" s="13"/>
      <c r="T293" s="13">
        <v>200000</v>
      </c>
      <c r="U293" s="13"/>
      <c r="V293" s="44">
        <f t="shared" si="52"/>
        <v>3833138.15</v>
      </c>
      <c r="W293" s="46">
        <f t="shared" si="53"/>
        <v>10737243.960000001</v>
      </c>
      <c r="X293" s="49"/>
      <c r="Y293" s="14">
        <v>1829848</v>
      </c>
      <c r="Z293" s="42">
        <f t="shared" si="55"/>
        <v>16400230.110000001</v>
      </c>
      <c r="AA293" s="42">
        <f t="shared" si="63"/>
        <v>47922408.109999999</v>
      </c>
      <c r="AB293" s="66">
        <f t="shared" si="56"/>
        <v>0.17898128717660763</v>
      </c>
      <c r="AC293" s="65">
        <f t="shared" si="64"/>
        <v>20.554130485980153</v>
      </c>
      <c r="AD293" s="58">
        <f t="shared" si="57"/>
        <v>14.214414364866631</v>
      </c>
      <c r="AE293" s="69">
        <f t="shared" si="58"/>
        <v>57.575465526501382</v>
      </c>
      <c r="AF293" s="70">
        <f t="shared" si="59"/>
        <v>0</v>
      </c>
      <c r="AG293" s="65">
        <f t="shared" si="60"/>
        <v>52.02759184343163</v>
      </c>
      <c r="AH293" s="67">
        <f t="shared" si="61"/>
        <v>6</v>
      </c>
      <c r="AI293" s="103">
        <v>53684</v>
      </c>
      <c r="AJ293" s="67">
        <v>1</v>
      </c>
    </row>
    <row r="294" spans="1:36" x14ac:dyDescent="0.2">
      <c r="A294" s="71" t="s">
        <v>259</v>
      </c>
      <c r="B294" s="19">
        <v>12568604</v>
      </c>
      <c r="C294" s="29">
        <v>12358259</v>
      </c>
      <c r="D294" s="28">
        <f t="shared" si="54"/>
        <v>24926863</v>
      </c>
      <c r="E294" s="36">
        <f t="shared" si="62"/>
        <v>0.14302052981528518</v>
      </c>
      <c r="F294" s="12">
        <v>836053.54</v>
      </c>
      <c r="G294" s="12"/>
      <c r="H294" s="12"/>
      <c r="I294" s="12"/>
      <c r="J294" s="12">
        <v>231078.63</v>
      </c>
      <c r="K294" s="12"/>
      <c r="L294" s="12"/>
      <c r="M294" s="12">
        <v>2146403</v>
      </c>
      <c r="N294" s="12"/>
      <c r="O294" s="12">
        <v>1264625</v>
      </c>
      <c r="P294" s="13">
        <v>1519953</v>
      </c>
      <c r="Q294" s="11"/>
      <c r="R294" s="12"/>
      <c r="S294" s="13"/>
      <c r="T294" s="13">
        <v>227980</v>
      </c>
      <c r="U294" s="13"/>
      <c r="V294" s="44">
        <f t="shared" si="52"/>
        <v>2587085.17</v>
      </c>
      <c r="W294" s="46">
        <f t="shared" si="53"/>
        <v>3639008</v>
      </c>
      <c r="X294" s="49"/>
      <c r="Y294" s="14">
        <v>1756654</v>
      </c>
      <c r="Z294" s="42">
        <f t="shared" si="55"/>
        <v>7982747.1699999999</v>
      </c>
      <c r="AA294" s="42">
        <f t="shared" si="63"/>
        <v>32909610.170000002</v>
      </c>
      <c r="AB294" s="66">
        <f t="shared" si="56"/>
        <v>0.12291127722936494</v>
      </c>
      <c r="AC294" s="65">
        <f t="shared" si="64"/>
        <v>20.583711365239925</v>
      </c>
      <c r="AD294" s="58">
        <f t="shared" si="57"/>
        <v>14.214413211440219</v>
      </c>
      <c r="AE294" s="69">
        <f t="shared" si="58"/>
        <v>28.95315979403918</v>
      </c>
      <c r="AF294" s="70">
        <f t="shared" si="59"/>
        <v>0</v>
      </c>
      <c r="AG294" s="65">
        <f t="shared" si="60"/>
        <v>32.024676229816805</v>
      </c>
      <c r="AH294" s="67">
        <f t="shared" si="61"/>
        <v>6</v>
      </c>
      <c r="AI294" s="103">
        <v>18854</v>
      </c>
      <c r="AJ294" s="67">
        <v>1</v>
      </c>
    </row>
    <row r="295" spans="1:36" x14ac:dyDescent="0.2">
      <c r="A295" s="71" t="s">
        <v>260</v>
      </c>
      <c r="B295" s="19">
        <v>65825140</v>
      </c>
      <c r="C295" s="29">
        <v>19052316</v>
      </c>
      <c r="D295" s="28">
        <f t="shared" si="54"/>
        <v>84877456</v>
      </c>
      <c r="E295" s="36">
        <f t="shared" si="62"/>
        <v>0.48699343862456962</v>
      </c>
      <c r="F295" s="12">
        <v>4408316.25</v>
      </c>
      <c r="G295" s="12"/>
      <c r="H295" s="12"/>
      <c r="I295" s="12"/>
      <c r="J295" s="12">
        <v>1210220.57</v>
      </c>
      <c r="K295" s="12"/>
      <c r="L295" s="12"/>
      <c r="M295" s="12">
        <v>7653875</v>
      </c>
      <c r="N295" s="12"/>
      <c r="O295" s="12">
        <v>23437489</v>
      </c>
      <c r="P295" s="13">
        <v>7960400</v>
      </c>
      <c r="Q295" s="11"/>
      <c r="R295" s="12"/>
      <c r="S295" s="13">
        <v>640000</v>
      </c>
      <c r="T295" s="13"/>
      <c r="U295" s="13"/>
      <c r="V295" s="44">
        <f t="shared" si="52"/>
        <v>13578936.82</v>
      </c>
      <c r="W295" s="46">
        <f t="shared" si="53"/>
        <v>31731364</v>
      </c>
      <c r="X295" s="49"/>
      <c r="Y295" s="14">
        <v>2708175</v>
      </c>
      <c r="Z295" s="42">
        <f t="shared" si="55"/>
        <v>48018475.82</v>
      </c>
      <c r="AA295" s="42">
        <f t="shared" si="63"/>
        <v>132895931.81999999</v>
      </c>
      <c r="AB295" s="66">
        <f t="shared" si="56"/>
        <v>0.49634160460135279</v>
      </c>
      <c r="AC295" s="65">
        <f t="shared" si="64"/>
        <v>20.628800516033845</v>
      </c>
      <c r="AD295" s="58">
        <f t="shared" si="57"/>
        <v>14.214413617745999</v>
      </c>
      <c r="AE295" s="69">
        <f t="shared" si="58"/>
        <v>48.205539707169635</v>
      </c>
      <c r="AF295" s="70">
        <f t="shared" si="59"/>
        <v>0</v>
      </c>
      <c r="AG295" s="65">
        <f t="shared" si="60"/>
        <v>56.573886733834243</v>
      </c>
      <c r="AH295" s="67">
        <f t="shared" si="61"/>
        <v>6</v>
      </c>
      <c r="AI295" s="103">
        <v>279301</v>
      </c>
      <c r="AJ295" s="67">
        <v>0</v>
      </c>
    </row>
    <row r="296" spans="1:36" x14ac:dyDescent="0.2">
      <c r="A296" s="71" t="s">
        <v>261</v>
      </c>
      <c r="B296" s="19">
        <v>10331865</v>
      </c>
      <c r="C296" s="29">
        <v>12873186</v>
      </c>
      <c r="D296" s="28">
        <f t="shared" si="54"/>
        <v>23205051</v>
      </c>
      <c r="E296" s="36">
        <f t="shared" si="62"/>
        <v>0.133141450186119</v>
      </c>
      <c r="F296" s="12">
        <v>687888.94</v>
      </c>
      <c r="G296" s="12"/>
      <c r="H296" s="12"/>
      <c r="I296" s="12"/>
      <c r="J296" s="12">
        <v>189955.32</v>
      </c>
      <c r="K296" s="12"/>
      <c r="L296" s="12"/>
      <c r="M296" s="12">
        <v>1400184</v>
      </c>
      <c r="N296" s="12"/>
      <c r="O296" s="12">
        <v>873190.76</v>
      </c>
      <c r="P296" s="13">
        <v>1249459</v>
      </c>
      <c r="Q296" s="11"/>
      <c r="R296" s="12"/>
      <c r="S296" s="13"/>
      <c r="T296" s="13">
        <v>368954</v>
      </c>
      <c r="U296" s="13"/>
      <c r="V296" s="44">
        <f t="shared" si="52"/>
        <v>2127303.2599999998</v>
      </c>
      <c r="W296" s="46">
        <f t="shared" si="53"/>
        <v>2642328.7599999998</v>
      </c>
      <c r="X296" s="49"/>
      <c r="Y296" s="14">
        <v>1829848</v>
      </c>
      <c r="Z296" s="42">
        <f t="shared" si="55"/>
        <v>6599480.0199999996</v>
      </c>
      <c r="AA296" s="42">
        <f t="shared" si="63"/>
        <v>29804531.02</v>
      </c>
      <c r="AB296" s="66">
        <f t="shared" si="56"/>
        <v>0.11131438373067871</v>
      </c>
      <c r="AC296" s="65">
        <f t="shared" si="64"/>
        <v>20.589731476359784</v>
      </c>
      <c r="AD296" s="58">
        <f t="shared" si="57"/>
        <v>14.214414364866631</v>
      </c>
      <c r="AE296" s="69">
        <f t="shared" si="58"/>
        <v>25.574557545999681</v>
      </c>
      <c r="AF296" s="70">
        <f t="shared" si="59"/>
        <v>0</v>
      </c>
      <c r="AG296" s="65">
        <f t="shared" si="60"/>
        <v>28.439842773885736</v>
      </c>
      <c r="AH296" s="67">
        <f t="shared" si="61"/>
        <v>6</v>
      </c>
      <c r="AI296" s="103">
        <v>10536</v>
      </c>
      <c r="AJ296" s="67">
        <v>1</v>
      </c>
    </row>
    <row r="297" spans="1:36" x14ac:dyDescent="0.2">
      <c r="A297" s="71" t="s">
        <v>63</v>
      </c>
      <c r="B297" s="19">
        <v>10584439</v>
      </c>
      <c r="C297" s="29">
        <v>11843331</v>
      </c>
      <c r="D297" s="28">
        <f t="shared" si="54"/>
        <v>22427770</v>
      </c>
      <c r="E297" s="36">
        <f t="shared" si="62"/>
        <v>0.12868171771054218</v>
      </c>
      <c r="F297" s="12">
        <v>704172.8</v>
      </c>
      <c r="G297" s="12"/>
      <c r="H297" s="12"/>
      <c r="I297" s="12"/>
      <c r="J297" s="12">
        <v>194598.99</v>
      </c>
      <c r="K297" s="12"/>
      <c r="L297" s="12"/>
      <c r="M297" s="12">
        <v>1720938</v>
      </c>
      <c r="N297" s="12"/>
      <c r="O297" s="12">
        <v>522685</v>
      </c>
      <c r="P297" s="13">
        <v>1280003</v>
      </c>
      <c r="Q297" s="11"/>
      <c r="R297" s="12"/>
      <c r="S297" s="13"/>
      <c r="T297" s="13">
        <v>3415697</v>
      </c>
      <c r="U297" s="13"/>
      <c r="V297" s="44">
        <f t="shared" si="52"/>
        <v>2178774.79</v>
      </c>
      <c r="W297" s="46">
        <f t="shared" si="53"/>
        <v>5659320</v>
      </c>
      <c r="X297" s="49"/>
      <c r="Y297" s="14">
        <v>1683460</v>
      </c>
      <c r="Z297" s="42">
        <f t="shared" si="55"/>
        <v>9521554.7899999991</v>
      </c>
      <c r="AA297" s="42">
        <f t="shared" si="63"/>
        <v>31949324.789999999</v>
      </c>
      <c r="AB297" s="66">
        <f t="shared" si="56"/>
        <v>0.11932478981882487</v>
      </c>
      <c r="AC297" s="65">
        <f t="shared" si="64"/>
        <v>20.584697875815618</v>
      </c>
      <c r="AD297" s="58">
        <f t="shared" si="57"/>
        <v>14.214413157919845</v>
      </c>
      <c r="AE297" s="69">
        <f t="shared" si="58"/>
        <v>53.468303799568403</v>
      </c>
      <c r="AF297" s="70">
        <f t="shared" si="59"/>
        <v>0</v>
      </c>
      <c r="AG297" s="65">
        <f t="shared" si="60"/>
        <v>42.45430905524713</v>
      </c>
      <c r="AH297" s="67">
        <f t="shared" si="61"/>
        <v>6</v>
      </c>
      <c r="AI297" s="103">
        <v>7619</v>
      </c>
      <c r="AJ297" s="67">
        <v>1</v>
      </c>
    </row>
    <row r="298" spans="1:36" x14ac:dyDescent="0.2">
      <c r="A298" s="71" t="s">
        <v>262</v>
      </c>
      <c r="B298" s="19">
        <v>15842754</v>
      </c>
      <c r="C298" s="29">
        <v>11843331</v>
      </c>
      <c r="D298" s="28">
        <f t="shared" si="54"/>
        <v>27686085</v>
      </c>
      <c r="E298" s="36">
        <f t="shared" si="62"/>
        <v>0.1588518597470937</v>
      </c>
      <c r="F298" s="12">
        <v>1058911.07</v>
      </c>
      <c r="G298" s="12"/>
      <c r="H298" s="12"/>
      <c r="I298" s="12"/>
      <c r="J298" s="12">
        <v>291275.14</v>
      </c>
      <c r="K298" s="12"/>
      <c r="L298" s="12"/>
      <c r="M298" s="12">
        <v>2766886</v>
      </c>
      <c r="N298" s="12"/>
      <c r="O298" s="12">
        <v>864439</v>
      </c>
      <c r="P298" s="13">
        <v>1915904</v>
      </c>
      <c r="Q298" s="11"/>
      <c r="R298" s="12"/>
      <c r="S298" s="13"/>
      <c r="T298" s="13">
        <v>985494</v>
      </c>
      <c r="U298" s="13"/>
      <c r="V298" s="44">
        <f t="shared" si="52"/>
        <v>3266090.21</v>
      </c>
      <c r="W298" s="46">
        <f t="shared" si="53"/>
        <v>4616819</v>
      </c>
      <c r="X298" s="49"/>
      <c r="Y298" s="14">
        <v>1683460</v>
      </c>
      <c r="Z298" s="42">
        <f t="shared" si="55"/>
        <v>9566369.2100000009</v>
      </c>
      <c r="AA298" s="42">
        <f t="shared" si="63"/>
        <v>37252454.210000001</v>
      </c>
      <c r="AB298" s="66">
        <f t="shared" si="56"/>
        <v>0.13913099253462027</v>
      </c>
      <c r="AC298" s="65">
        <f t="shared" si="64"/>
        <v>20.615672060552097</v>
      </c>
      <c r="AD298" s="58">
        <f t="shared" si="57"/>
        <v>14.214413157919845</v>
      </c>
      <c r="AE298" s="69">
        <f t="shared" si="58"/>
        <v>29.141517945680405</v>
      </c>
      <c r="AF298" s="70">
        <f t="shared" si="59"/>
        <v>0</v>
      </c>
      <c r="AG298" s="65">
        <f t="shared" si="60"/>
        <v>34.55298649122836</v>
      </c>
      <c r="AH298" s="67">
        <f t="shared" si="61"/>
        <v>6</v>
      </c>
      <c r="AI298" s="103">
        <v>20652</v>
      </c>
      <c r="AJ298" s="67">
        <v>0</v>
      </c>
    </row>
    <row r="299" spans="1:36" x14ac:dyDescent="0.2">
      <c r="A299" s="71" t="s">
        <v>263</v>
      </c>
      <c r="B299" s="19">
        <v>10398422</v>
      </c>
      <c r="C299" s="29">
        <v>10298549</v>
      </c>
      <c r="D299" s="28">
        <f t="shared" si="54"/>
        <v>20696971</v>
      </c>
      <c r="E299" s="36">
        <f t="shared" si="62"/>
        <v>0.11875107421225013</v>
      </c>
      <c r="F299" s="12">
        <v>691077.64</v>
      </c>
      <c r="G299" s="12"/>
      <c r="H299" s="12"/>
      <c r="I299" s="12"/>
      <c r="J299" s="12">
        <v>191178.99</v>
      </c>
      <c r="K299" s="12"/>
      <c r="L299" s="12"/>
      <c r="M299" s="12">
        <v>1461766</v>
      </c>
      <c r="N299" s="12"/>
      <c r="O299" s="12">
        <v>808968.26</v>
      </c>
      <c r="P299" s="13">
        <v>1257507</v>
      </c>
      <c r="Q299" s="11"/>
      <c r="R299" s="12"/>
      <c r="S299" s="13"/>
      <c r="T299" s="13"/>
      <c r="U299" s="13"/>
      <c r="V299" s="44">
        <f t="shared" si="52"/>
        <v>2139763.63</v>
      </c>
      <c r="W299" s="46">
        <f t="shared" si="53"/>
        <v>2270734.2599999998</v>
      </c>
      <c r="X299" s="49"/>
      <c r="Y299" s="14">
        <v>1463878</v>
      </c>
      <c r="Z299" s="42">
        <f t="shared" si="55"/>
        <v>5874375.8899999997</v>
      </c>
      <c r="AA299" s="42">
        <f t="shared" si="63"/>
        <v>26571346.890000001</v>
      </c>
      <c r="AB299" s="66">
        <f t="shared" si="56"/>
        <v>9.9239041941967004E-2</v>
      </c>
      <c r="AC299" s="65">
        <f t="shared" si="64"/>
        <v>20.577772569722597</v>
      </c>
      <c r="AD299" s="58">
        <f t="shared" si="57"/>
        <v>14.214410204777392</v>
      </c>
      <c r="AE299" s="69">
        <f t="shared" si="58"/>
        <v>21.837296659050764</v>
      </c>
      <c r="AF299" s="70">
        <f t="shared" si="59"/>
        <v>0</v>
      </c>
      <c r="AG299" s="65">
        <f t="shared" si="60"/>
        <v>28.382780697716587</v>
      </c>
      <c r="AH299" s="67">
        <f t="shared" si="61"/>
        <v>5</v>
      </c>
      <c r="AI299" s="103">
        <v>10404</v>
      </c>
      <c r="AJ299" s="67">
        <v>1</v>
      </c>
    </row>
    <row r="300" spans="1:36" s="25" customFormat="1" x14ac:dyDescent="0.2">
      <c r="A300" s="87" t="s">
        <v>264</v>
      </c>
      <c r="B300" s="19">
        <v>10329547</v>
      </c>
      <c r="C300" s="94">
        <v>11843331</v>
      </c>
      <c r="D300" s="95">
        <f t="shared" si="54"/>
        <v>22172878</v>
      </c>
      <c r="E300" s="36">
        <f t="shared" si="62"/>
        <v>0.12721924772843179</v>
      </c>
      <c r="F300" s="96">
        <v>684380.07</v>
      </c>
      <c r="G300" s="96"/>
      <c r="H300" s="96"/>
      <c r="I300" s="96"/>
      <c r="J300" s="96">
        <v>189912.7</v>
      </c>
      <c r="K300" s="96"/>
      <c r="L300" s="96"/>
      <c r="M300" s="96">
        <v>1014708</v>
      </c>
      <c r="N300" s="96"/>
      <c r="O300" s="96">
        <v>1157212</v>
      </c>
      <c r="P300" s="97">
        <v>1249178</v>
      </c>
      <c r="Q300" s="98"/>
      <c r="R300" s="96"/>
      <c r="S300" s="97"/>
      <c r="T300" s="97">
        <v>4089186</v>
      </c>
      <c r="U300" s="97"/>
      <c r="V300" s="97">
        <f t="shared" si="52"/>
        <v>2123470.77</v>
      </c>
      <c r="W300" s="97">
        <f t="shared" si="53"/>
        <v>6261106</v>
      </c>
      <c r="X300" s="97"/>
      <c r="Y300" s="97">
        <v>1683460</v>
      </c>
      <c r="Z300" s="42">
        <f t="shared" si="55"/>
        <v>10068036.77</v>
      </c>
      <c r="AA300" s="42">
        <f t="shared" si="63"/>
        <v>32240914.77</v>
      </c>
      <c r="AB300" s="66">
        <f t="shared" si="56"/>
        <v>0.12041382419765674</v>
      </c>
      <c r="AC300" s="99">
        <f t="shared" si="64"/>
        <v>20.557249703205766</v>
      </c>
      <c r="AD300" s="99">
        <f t="shared" si="57"/>
        <v>14.214413157919845</v>
      </c>
      <c r="AE300" s="99">
        <f t="shared" si="58"/>
        <v>60.613558368048473</v>
      </c>
      <c r="AF300" s="99">
        <f t="shared" si="59"/>
        <v>0</v>
      </c>
      <c r="AG300" s="99">
        <f t="shared" si="60"/>
        <v>45.406991234967329</v>
      </c>
      <c r="AH300" s="100">
        <f t="shared" si="61"/>
        <v>6</v>
      </c>
      <c r="AI300" s="103">
        <v>10698</v>
      </c>
      <c r="AJ300" s="100">
        <v>1</v>
      </c>
    </row>
    <row r="301" spans="1:36" x14ac:dyDescent="0.2">
      <c r="A301" s="71" t="s">
        <v>45</v>
      </c>
      <c r="B301" s="19">
        <v>9457712</v>
      </c>
      <c r="C301" s="29">
        <v>10813476</v>
      </c>
      <c r="D301" s="28">
        <f t="shared" si="54"/>
        <v>20271188</v>
      </c>
      <c r="E301" s="36">
        <f t="shared" si="62"/>
        <v>0.11630809892705916</v>
      </c>
      <c r="F301" s="12">
        <v>628805.85</v>
      </c>
      <c r="G301" s="12"/>
      <c r="H301" s="12"/>
      <c r="I301" s="12"/>
      <c r="J301" s="12">
        <v>173883.68</v>
      </c>
      <c r="K301" s="12"/>
      <c r="L301" s="12"/>
      <c r="M301" s="12">
        <v>1079873</v>
      </c>
      <c r="N301" s="12"/>
      <c r="O301" s="12">
        <v>1154971</v>
      </c>
      <c r="P301" s="13">
        <v>1143745</v>
      </c>
      <c r="Q301" s="11"/>
      <c r="R301" s="12"/>
      <c r="S301" s="13"/>
      <c r="T301" s="13"/>
      <c r="U301" s="13"/>
      <c r="V301" s="44">
        <f t="shared" si="52"/>
        <v>1946434.53</v>
      </c>
      <c r="W301" s="46">
        <f t="shared" si="53"/>
        <v>2234844</v>
      </c>
      <c r="X301" s="49"/>
      <c r="Y301" s="14">
        <v>1537072</v>
      </c>
      <c r="Z301" s="42">
        <f t="shared" si="55"/>
        <v>5718350.5300000003</v>
      </c>
      <c r="AA301" s="42">
        <f t="shared" si="63"/>
        <v>25989538.530000001</v>
      </c>
      <c r="AB301" s="66">
        <f t="shared" si="56"/>
        <v>9.7066095855370377E-2</v>
      </c>
      <c r="AC301" s="65">
        <f t="shared" si="64"/>
        <v>20.580395448708948</v>
      </c>
      <c r="AD301" s="58">
        <f t="shared" si="57"/>
        <v>14.214411721078402</v>
      </c>
      <c r="AE301" s="69">
        <f t="shared" si="58"/>
        <v>23.629858891875752</v>
      </c>
      <c r="AF301" s="70">
        <f t="shared" si="59"/>
        <v>0</v>
      </c>
      <c r="AG301" s="65">
        <f t="shared" si="60"/>
        <v>28.209252116846827</v>
      </c>
      <c r="AH301" s="67">
        <f t="shared" si="61"/>
        <v>5</v>
      </c>
      <c r="AI301" s="103">
        <v>4150</v>
      </c>
      <c r="AJ301" s="67">
        <v>0</v>
      </c>
    </row>
    <row r="302" spans="1:36" x14ac:dyDescent="0.2">
      <c r="A302" s="71" t="s">
        <v>265</v>
      </c>
      <c r="B302" s="19">
        <v>9786131</v>
      </c>
      <c r="C302" s="29">
        <v>11843331</v>
      </c>
      <c r="D302" s="28">
        <f t="shared" si="54"/>
        <v>21629462</v>
      </c>
      <c r="E302" s="36">
        <f t="shared" si="62"/>
        <v>0.12410134058423547</v>
      </c>
      <c r="F302" s="12">
        <v>651335.99</v>
      </c>
      <c r="G302" s="12"/>
      <c r="H302" s="12"/>
      <c r="I302" s="12"/>
      <c r="J302" s="12">
        <v>179921.8</v>
      </c>
      <c r="K302" s="12"/>
      <c r="L302" s="12"/>
      <c r="M302" s="12">
        <v>1330531</v>
      </c>
      <c r="N302" s="12"/>
      <c r="O302" s="12">
        <v>1255841.73</v>
      </c>
      <c r="P302" s="13">
        <v>1183462</v>
      </c>
      <c r="Q302" s="11"/>
      <c r="R302" s="12"/>
      <c r="S302" s="13"/>
      <c r="T302" s="13">
        <v>3582933</v>
      </c>
      <c r="U302" s="13"/>
      <c r="V302" s="44">
        <f t="shared" si="52"/>
        <v>2014719.79</v>
      </c>
      <c r="W302" s="46">
        <f t="shared" si="53"/>
        <v>6169305.7300000004</v>
      </c>
      <c r="X302" s="49"/>
      <c r="Y302" s="14">
        <v>1683460</v>
      </c>
      <c r="Z302" s="42">
        <f t="shared" si="55"/>
        <v>9867485.5199999996</v>
      </c>
      <c r="AA302" s="42">
        <f t="shared" si="63"/>
        <v>31496947.52</v>
      </c>
      <c r="AB302" s="66">
        <f t="shared" si="56"/>
        <v>0.11763524479662588</v>
      </c>
      <c r="AC302" s="65">
        <f t="shared" si="64"/>
        <v>20.587500719129963</v>
      </c>
      <c r="AD302" s="58">
        <f t="shared" si="57"/>
        <v>14.214413157919845</v>
      </c>
      <c r="AE302" s="69">
        <f t="shared" si="58"/>
        <v>63.041315612881135</v>
      </c>
      <c r="AF302" s="70">
        <f t="shared" si="59"/>
        <v>0</v>
      </c>
      <c r="AG302" s="65">
        <f t="shared" si="60"/>
        <v>45.620577710162188</v>
      </c>
      <c r="AH302" s="67">
        <f t="shared" si="61"/>
        <v>6</v>
      </c>
      <c r="AI302" s="103">
        <v>5997</v>
      </c>
      <c r="AJ302" s="67">
        <v>1</v>
      </c>
    </row>
    <row r="303" spans="1:36" x14ac:dyDescent="0.2">
      <c r="A303" s="71" t="s">
        <v>49</v>
      </c>
      <c r="B303" s="19">
        <v>8573120</v>
      </c>
      <c r="C303" s="29">
        <v>12358259</v>
      </c>
      <c r="D303" s="28">
        <f t="shared" si="54"/>
        <v>20931379</v>
      </c>
      <c r="E303" s="36">
        <f t="shared" si="62"/>
        <v>0.12009601506393058</v>
      </c>
      <c r="F303" s="12">
        <v>569069.93000000005</v>
      </c>
      <c r="G303" s="12"/>
      <c r="H303" s="12"/>
      <c r="I303" s="12"/>
      <c r="J303" s="12">
        <v>157620.12</v>
      </c>
      <c r="K303" s="12"/>
      <c r="L303" s="12"/>
      <c r="M303" s="12">
        <v>770531</v>
      </c>
      <c r="N303" s="12"/>
      <c r="O303" s="12">
        <v>158055</v>
      </c>
      <c r="P303" s="13">
        <v>1036769</v>
      </c>
      <c r="Q303" s="11"/>
      <c r="R303" s="12"/>
      <c r="S303" s="13"/>
      <c r="T303" s="13"/>
      <c r="U303" s="13"/>
      <c r="V303" s="44">
        <f t="shared" si="52"/>
        <v>1763459.05</v>
      </c>
      <c r="W303" s="46">
        <f t="shared" si="53"/>
        <v>928586</v>
      </c>
      <c r="X303" s="49"/>
      <c r="Y303" s="14">
        <v>1756654</v>
      </c>
      <c r="Z303" s="42">
        <f t="shared" si="55"/>
        <v>4448699.05</v>
      </c>
      <c r="AA303" s="42">
        <f t="shared" si="63"/>
        <v>25380078.050000001</v>
      </c>
      <c r="AB303" s="66">
        <f t="shared" si="56"/>
        <v>9.4789874240144179E-2</v>
      </c>
      <c r="AC303" s="65">
        <f t="shared" si="64"/>
        <v>20.569629843044307</v>
      </c>
      <c r="AD303" s="58">
        <f t="shared" si="57"/>
        <v>14.214413211440219</v>
      </c>
      <c r="AE303" s="69">
        <f t="shared" si="58"/>
        <v>10.831365943787093</v>
      </c>
      <c r="AF303" s="70">
        <f t="shared" si="59"/>
        <v>0</v>
      </c>
      <c r="AG303" s="65">
        <f t="shared" si="60"/>
        <v>21.253731299786793</v>
      </c>
      <c r="AH303" s="67">
        <f t="shared" si="61"/>
        <v>5</v>
      </c>
      <c r="AI303" s="103">
        <v>2565</v>
      </c>
      <c r="AJ303" s="67">
        <v>0</v>
      </c>
    </row>
    <row r="304" spans="1:36" x14ac:dyDescent="0.2">
      <c r="A304" s="71" t="s">
        <v>266</v>
      </c>
      <c r="B304" s="19">
        <v>19378846</v>
      </c>
      <c r="C304" s="29">
        <v>11843331</v>
      </c>
      <c r="D304" s="28">
        <f t="shared" si="54"/>
        <v>31222177</v>
      </c>
      <c r="E304" s="36">
        <f t="shared" si="62"/>
        <v>0.17914056399822997</v>
      </c>
      <c r="F304" s="12">
        <v>1285465.69</v>
      </c>
      <c r="G304" s="12"/>
      <c r="H304" s="12"/>
      <c r="I304" s="12"/>
      <c r="J304" s="12">
        <v>356287.54</v>
      </c>
      <c r="K304" s="12"/>
      <c r="L304" s="12"/>
      <c r="M304" s="12">
        <v>2668886</v>
      </c>
      <c r="N304" s="12"/>
      <c r="O304" s="12">
        <v>672773.73</v>
      </c>
      <c r="P304" s="13">
        <v>2343533</v>
      </c>
      <c r="Q304" s="11"/>
      <c r="R304" s="12"/>
      <c r="S304" s="13">
        <v>164000</v>
      </c>
      <c r="T304" s="13"/>
      <c r="U304" s="13"/>
      <c r="V304" s="44">
        <f t="shared" si="52"/>
        <v>3985286.23</v>
      </c>
      <c r="W304" s="46">
        <f t="shared" si="53"/>
        <v>3505659.73</v>
      </c>
      <c r="X304" s="49"/>
      <c r="Y304" s="14">
        <v>1683460</v>
      </c>
      <c r="Z304" s="42">
        <f t="shared" si="55"/>
        <v>9174405.9600000009</v>
      </c>
      <c r="AA304" s="42">
        <f t="shared" si="63"/>
        <v>40396582.960000001</v>
      </c>
      <c r="AB304" s="66">
        <f t="shared" si="56"/>
        <v>0.15087372903133967</v>
      </c>
      <c r="AC304" s="65">
        <f t="shared" si="64"/>
        <v>20.565137005578144</v>
      </c>
      <c r="AD304" s="58">
        <f t="shared" si="57"/>
        <v>14.214413157919845</v>
      </c>
      <c r="AE304" s="69">
        <f t="shared" si="58"/>
        <v>18.090136688221786</v>
      </c>
      <c r="AF304" s="70">
        <f t="shared" si="59"/>
        <v>0</v>
      </c>
      <c r="AG304" s="65">
        <f t="shared" si="60"/>
        <v>29.384260937345914</v>
      </c>
      <c r="AH304" s="67">
        <f t="shared" si="61"/>
        <v>6</v>
      </c>
      <c r="AI304" s="103">
        <v>51931</v>
      </c>
      <c r="AJ304" s="67">
        <v>1</v>
      </c>
    </row>
    <row r="305" spans="1:36" x14ac:dyDescent="0.2">
      <c r="A305" s="71" t="s">
        <v>267</v>
      </c>
      <c r="B305" s="19">
        <v>10035498</v>
      </c>
      <c r="C305" s="29">
        <v>12873186</v>
      </c>
      <c r="D305" s="28">
        <f t="shared" si="54"/>
        <v>22908684</v>
      </c>
      <c r="E305" s="36">
        <f t="shared" si="62"/>
        <v>0.13144101297668087</v>
      </c>
      <c r="F305" s="12">
        <v>668372.06000000006</v>
      </c>
      <c r="G305" s="12"/>
      <c r="H305" s="12"/>
      <c r="I305" s="12"/>
      <c r="J305" s="12">
        <v>184506.5</v>
      </c>
      <c r="K305" s="12"/>
      <c r="L305" s="12"/>
      <c r="M305" s="12">
        <v>1458115</v>
      </c>
      <c r="N305" s="12"/>
      <c r="O305" s="12">
        <v>971977.15</v>
      </c>
      <c r="P305" s="13">
        <v>1213618</v>
      </c>
      <c r="Q305" s="11"/>
      <c r="R305" s="12"/>
      <c r="S305" s="13"/>
      <c r="T305" s="13">
        <v>883764</v>
      </c>
      <c r="U305" s="13"/>
      <c r="V305" s="44">
        <f t="shared" si="52"/>
        <v>2066496.56</v>
      </c>
      <c r="W305" s="46">
        <f t="shared" si="53"/>
        <v>3313856.15</v>
      </c>
      <c r="X305" s="49"/>
      <c r="Y305" s="14">
        <v>1829848</v>
      </c>
      <c r="Z305" s="42">
        <f t="shared" si="55"/>
        <v>7210200.71</v>
      </c>
      <c r="AA305" s="42">
        <f t="shared" si="63"/>
        <v>30118884.710000001</v>
      </c>
      <c r="AB305" s="66">
        <f t="shared" si="56"/>
        <v>0.1124884363353761</v>
      </c>
      <c r="AC305" s="65">
        <f t="shared" si="64"/>
        <v>20.591868584897334</v>
      </c>
      <c r="AD305" s="58">
        <f t="shared" si="57"/>
        <v>14.214414364866631</v>
      </c>
      <c r="AE305" s="69">
        <f t="shared" si="58"/>
        <v>33.021342338965141</v>
      </c>
      <c r="AF305" s="70">
        <f t="shared" si="59"/>
        <v>0</v>
      </c>
      <c r="AG305" s="65">
        <f t="shared" si="60"/>
        <v>31.473657369406293</v>
      </c>
      <c r="AH305" s="67">
        <f t="shared" si="61"/>
        <v>6</v>
      </c>
      <c r="AI305" s="103">
        <v>7709</v>
      </c>
      <c r="AJ305" s="67">
        <v>1</v>
      </c>
    </row>
    <row r="306" spans="1:36" x14ac:dyDescent="0.2">
      <c r="A306" s="85" t="s">
        <v>268</v>
      </c>
      <c r="B306" s="20">
        <v>372300583</v>
      </c>
      <c r="C306" s="29">
        <v>266991024</v>
      </c>
      <c r="D306" s="28">
        <f t="shared" si="54"/>
        <v>639291607</v>
      </c>
      <c r="E306" s="36">
        <f t="shared" si="62"/>
        <v>3.6680036448872473</v>
      </c>
      <c r="F306" s="8">
        <v>24695781.469999999</v>
      </c>
      <c r="G306" s="8"/>
      <c r="H306" s="8"/>
      <c r="I306" s="8"/>
      <c r="J306" s="8">
        <v>6840681.7699999996</v>
      </c>
      <c r="K306" s="8"/>
      <c r="L306" s="8"/>
      <c r="M306" s="8">
        <v>49488371</v>
      </c>
      <c r="N306" s="8"/>
      <c r="O306" s="8">
        <f>SUM(O307:O326)</f>
        <v>71012542.492616877</v>
      </c>
      <c r="P306" s="9">
        <f>SUM(P307:P326)</f>
        <v>45023248</v>
      </c>
      <c r="Q306" s="7"/>
      <c r="R306" s="8"/>
      <c r="S306" s="9">
        <v>764000</v>
      </c>
      <c r="T306" s="9"/>
      <c r="U306" s="9"/>
      <c r="V306" s="43">
        <f t="shared" si="52"/>
        <v>76559711.239999995</v>
      </c>
      <c r="W306" s="45">
        <f t="shared" si="53"/>
        <v>121264913.49261688</v>
      </c>
      <c r="X306" s="48"/>
      <c r="Y306" s="14">
        <v>37694865</v>
      </c>
      <c r="Z306" s="42">
        <f t="shared" si="55"/>
        <v>235519489.73261687</v>
      </c>
      <c r="AA306" s="42">
        <f t="shared" si="63"/>
        <v>874811096.7326169</v>
      </c>
      <c r="AB306" s="66">
        <f t="shared" si="56"/>
        <v>3.2672568492423273</v>
      </c>
      <c r="AC306" s="65">
        <f t="shared" si="64"/>
        <v>20.563951477884203</v>
      </c>
      <c r="AD306" s="58">
        <f t="shared" si="57"/>
        <v>14.118401598399801</v>
      </c>
      <c r="AE306" s="69">
        <f t="shared" si="58"/>
        <v>32.571776416642592</v>
      </c>
      <c r="AF306" s="70">
        <f t="shared" si="59"/>
        <v>0</v>
      </c>
      <c r="AG306" s="65">
        <f t="shared" si="60"/>
        <v>36.840697915281226</v>
      </c>
      <c r="AH306" s="67">
        <f t="shared" si="61"/>
        <v>6</v>
      </c>
      <c r="AI306" s="100"/>
      <c r="AJ306" s="67"/>
    </row>
    <row r="307" spans="1:36" x14ac:dyDescent="0.2">
      <c r="A307" s="71" t="s">
        <v>269</v>
      </c>
      <c r="B307" s="19">
        <v>34872374</v>
      </c>
      <c r="C307" s="29">
        <v>15034446</v>
      </c>
      <c r="D307" s="28">
        <f t="shared" si="54"/>
        <v>49906820</v>
      </c>
      <c r="E307" s="36">
        <f t="shared" si="62"/>
        <v>0.28634569210718852</v>
      </c>
      <c r="F307" s="12">
        <v>2320729.14</v>
      </c>
      <c r="G307" s="12"/>
      <c r="H307" s="12"/>
      <c r="I307" s="12"/>
      <c r="J307" s="12">
        <v>640747.89</v>
      </c>
      <c r="K307" s="12"/>
      <c r="L307" s="12"/>
      <c r="M307" s="12">
        <v>6020401</v>
      </c>
      <c r="N307" s="12"/>
      <c r="O307" s="12">
        <v>23764790.59</v>
      </c>
      <c r="P307" s="13">
        <v>4217204</v>
      </c>
      <c r="Q307" s="11"/>
      <c r="R307" s="12"/>
      <c r="S307" s="13">
        <v>152000</v>
      </c>
      <c r="T307" s="13"/>
      <c r="U307" s="13"/>
      <c r="V307" s="44">
        <f t="shared" si="52"/>
        <v>7178681.0300000003</v>
      </c>
      <c r="W307" s="46">
        <f t="shared" si="53"/>
        <v>29937191.59</v>
      </c>
      <c r="X307" s="49"/>
      <c r="Y307" s="14">
        <v>2122623</v>
      </c>
      <c r="Z307" s="42">
        <f t="shared" si="55"/>
        <v>39238495.619999997</v>
      </c>
      <c r="AA307" s="42">
        <f t="shared" si="63"/>
        <v>89145315.620000005</v>
      </c>
      <c r="AB307" s="66">
        <f t="shared" si="56"/>
        <v>0.33294118481711138</v>
      </c>
      <c r="AC307" s="65">
        <f t="shared" si="64"/>
        <v>20.585581669891472</v>
      </c>
      <c r="AD307" s="58">
        <f t="shared" si="57"/>
        <v>14.118398509662411</v>
      </c>
      <c r="AE307" s="69">
        <f t="shared" si="58"/>
        <v>85.847873706562112</v>
      </c>
      <c r="AF307" s="70">
        <f t="shared" si="59"/>
        <v>0</v>
      </c>
      <c r="AG307" s="65">
        <f t="shared" si="60"/>
        <v>78.623514020729019</v>
      </c>
      <c r="AH307" s="67">
        <f t="shared" si="61"/>
        <v>6</v>
      </c>
      <c r="AI307" s="103">
        <v>96657</v>
      </c>
      <c r="AJ307" s="67">
        <v>1</v>
      </c>
    </row>
    <row r="308" spans="1:36" x14ac:dyDescent="0.2">
      <c r="A308" s="71" t="s">
        <v>270</v>
      </c>
      <c r="B308" s="19">
        <v>17846546</v>
      </c>
      <c r="C308" s="29">
        <v>14516017</v>
      </c>
      <c r="D308" s="28">
        <f t="shared" si="54"/>
        <v>32362563</v>
      </c>
      <c r="E308" s="36">
        <f t="shared" si="62"/>
        <v>0.18568365006220577</v>
      </c>
      <c r="F308" s="12">
        <v>1178660.24</v>
      </c>
      <c r="G308" s="12"/>
      <c r="H308" s="12"/>
      <c r="I308" s="12"/>
      <c r="J308" s="12">
        <v>327913.90000000002</v>
      </c>
      <c r="K308" s="12"/>
      <c r="L308" s="12"/>
      <c r="M308" s="12">
        <v>2373140</v>
      </c>
      <c r="N308" s="12"/>
      <c r="O308" s="12">
        <v>3813018</v>
      </c>
      <c r="P308" s="13">
        <v>2158228</v>
      </c>
      <c r="Q308" s="11"/>
      <c r="R308" s="12"/>
      <c r="S308" s="13"/>
      <c r="T308" s="13"/>
      <c r="U308" s="13"/>
      <c r="V308" s="44">
        <f t="shared" si="52"/>
        <v>3664802.14</v>
      </c>
      <c r="W308" s="46">
        <f t="shared" si="53"/>
        <v>6186158</v>
      </c>
      <c r="X308" s="49"/>
      <c r="Y308" s="14">
        <v>2049429</v>
      </c>
      <c r="Z308" s="42">
        <f t="shared" si="55"/>
        <v>11900389.140000001</v>
      </c>
      <c r="AA308" s="42">
        <f t="shared" si="63"/>
        <v>44262952.140000001</v>
      </c>
      <c r="AB308" s="66">
        <f t="shared" si="56"/>
        <v>0.16531389929465251</v>
      </c>
      <c r="AC308" s="65">
        <f t="shared" si="64"/>
        <v>20.535077992122396</v>
      </c>
      <c r="AD308" s="58">
        <f t="shared" si="57"/>
        <v>14.11839762932215</v>
      </c>
      <c r="AE308" s="69">
        <f t="shared" si="58"/>
        <v>34.663054688565509</v>
      </c>
      <c r="AF308" s="70">
        <f t="shared" si="59"/>
        <v>0</v>
      </c>
      <c r="AG308" s="65">
        <f t="shared" si="60"/>
        <v>36.772084893276222</v>
      </c>
      <c r="AH308" s="67">
        <f t="shared" si="61"/>
        <v>5</v>
      </c>
      <c r="AI308" s="103">
        <v>31187</v>
      </c>
      <c r="AJ308" s="67">
        <v>1</v>
      </c>
    </row>
    <row r="309" spans="1:36" x14ac:dyDescent="0.2">
      <c r="A309" s="71" t="s">
        <v>271</v>
      </c>
      <c r="B309" s="19">
        <v>18470186</v>
      </c>
      <c r="C309" s="29">
        <v>14516017</v>
      </c>
      <c r="D309" s="28">
        <f t="shared" si="54"/>
        <v>32986203</v>
      </c>
      <c r="E309" s="36">
        <f t="shared" si="62"/>
        <v>0.18926185094588713</v>
      </c>
      <c r="F309" s="12">
        <v>1226543.55</v>
      </c>
      <c r="G309" s="12"/>
      <c r="H309" s="12"/>
      <c r="I309" s="12"/>
      <c r="J309" s="12">
        <v>339372.73</v>
      </c>
      <c r="K309" s="12"/>
      <c r="L309" s="12"/>
      <c r="M309" s="12">
        <v>3202515</v>
      </c>
      <c r="N309" s="12"/>
      <c r="O309" s="12">
        <v>1801982</v>
      </c>
      <c r="P309" s="13">
        <v>2233646</v>
      </c>
      <c r="Q309" s="11"/>
      <c r="R309" s="12"/>
      <c r="S309" s="13"/>
      <c r="T309" s="13"/>
      <c r="U309" s="13"/>
      <c r="V309" s="44">
        <f t="shared" si="52"/>
        <v>3799562.2800000003</v>
      </c>
      <c r="W309" s="46">
        <f t="shared" si="53"/>
        <v>5004497</v>
      </c>
      <c r="X309" s="49"/>
      <c r="Y309" s="14">
        <v>2049429</v>
      </c>
      <c r="Z309" s="42">
        <f t="shared" si="55"/>
        <v>10853488.280000001</v>
      </c>
      <c r="AA309" s="42">
        <f t="shared" si="63"/>
        <v>43839691.280000001</v>
      </c>
      <c r="AB309" s="66">
        <f t="shared" si="56"/>
        <v>0.16373309865207231</v>
      </c>
      <c r="AC309" s="65">
        <f t="shared" si="64"/>
        <v>20.571326569207262</v>
      </c>
      <c r="AD309" s="58">
        <f t="shared" si="57"/>
        <v>14.11839762932215</v>
      </c>
      <c r="AE309" s="69">
        <f t="shared" si="58"/>
        <v>27.095000559279697</v>
      </c>
      <c r="AF309" s="70">
        <f t="shared" si="59"/>
        <v>0</v>
      </c>
      <c r="AG309" s="65">
        <f t="shared" si="60"/>
        <v>32.903114917470191</v>
      </c>
      <c r="AH309" s="67">
        <f t="shared" si="61"/>
        <v>5</v>
      </c>
      <c r="AI309" s="103">
        <v>31168</v>
      </c>
      <c r="AJ309" s="67">
        <v>1</v>
      </c>
    </row>
    <row r="310" spans="1:36" x14ac:dyDescent="0.2">
      <c r="A310" s="71" t="s">
        <v>272</v>
      </c>
      <c r="B310" s="19">
        <v>16248560</v>
      </c>
      <c r="C310" s="29">
        <v>12442300</v>
      </c>
      <c r="D310" s="28">
        <f t="shared" si="54"/>
        <v>28690860</v>
      </c>
      <c r="E310" s="36">
        <f t="shared" si="62"/>
        <v>0.16461686326338668</v>
      </c>
      <c r="F310" s="12">
        <v>1072174.04</v>
      </c>
      <c r="G310" s="12"/>
      <c r="H310" s="12"/>
      <c r="I310" s="12"/>
      <c r="J310" s="12">
        <v>298552.38</v>
      </c>
      <c r="K310" s="12"/>
      <c r="L310" s="12"/>
      <c r="M310" s="12">
        <v>1508589</v>
      </c>
      <c r="N310" s="12"/>
      <c r="O310" s="12">
        <v>1756713</v>
      </c>
      <c r="P310" s="13">
        <v>1964979</v>
      </c>
      <c r="Q310" s="11"/>
      <c r="R310" s="12"/>
      <c r="S310" s="13"/>
      <c r="T310" s="13"/>
      <c r="U310" s="13"/>
      <c r="V310" s="44">
        <f t="shared" si="52"/>
        <v>3335705.42</v>
      </c>
      <c r="W310" s="46">
        <f t="shared" si="53"/>
        <v>3265302</v>
      </c>
      <c r="X310" s="49"/>
      <c r="Y310" s="14">
        <v>1756654</v>
      </c>
      <c r="Z310" s="42">
        <f t="shared" si="55"/>
        <v>8357661.4199999999</v>
      </c>
      <c r="AA310" s="42">
        <f t="shared" si="63"/>
        <v>37048521.420000002</v>
      </c>
      <c r="AB310" s="66">
        <f t="shared" si="56"/>
        <v>0.13836934146800578</v>
      </c>
      <c r="AC310" s="65">
        <f t="shared" si="64"/>
        <v>20.529237175478933</v>
      </c>
      <c r="AD310" s="58">
        <f t="shared" si="57"/>
        <v>14.118402546153042</v>
      </c>
      <c r="AE310" s="69">
        <f t="shared" si="58"/>
        <v>20.095946963915569</v>
      </c>
      <c r="AF310" s="70">
        <f t="shared" si="59"/>
        <v>0</v>
      </c>
      <c r="AG310" s="65">
        <f t="shared" si="60"/>
        <v>29.130048454455533</v>
      </c>
      <c r="AH310" s="67">
        <f t="shared" si="61"/>
        <v>5</v>
      </c>
      <c r="AI310" s="103">
        <v>30633</v>
      </c>
      <c r="AJ310" s="67">
        <v>0</v>
      </c>
    </row>
    <row r="311" spans="1:36" s="83" customFormat="1" x14ac:dyDescent="0.2">
      <c r="A311" s="82" t="s">
        <v>108</v>
      </c>
      <c r="B311" s="72">
        <v>16204538</v>
      </c>
      <c r="C311" s="73">
        <v>12960729</v>
      </c>
      <c r="D311" s="74">
        <f t="shared" si="54"/>
        <v>29165267</v>
      </c>
      <c r="E311" s="36">
        <f t="shared" si="62"/>
        <v>0.1673388239243844</v>
      </c>
      <c r="F311" s="75">
        <v>1069999.26</v>
      </c>
      <c r="G311" s="75"/>
      <c r="H311" s="75"/>
      <c r="I311" s="75"/>
      <c r="J311" s="75">
        <v>297743.52</v>
      </c>
      <c r="K311" s="75"/>
      <c r="L311" s="75"/>
      <c r="M311" s="75">
        <v>1624996</v>
      </c>
      <c r="N311" s="75"/>
      <c r="O311" s="75">
        <v>729667</v>
      </c>
      <c r="P311" s="76">
        <v>1959656</v>
      </c>
      <c r="Q311" s="77"/>
      <c r="R311" s="75"/>
      <c r="S311" s="76"/>
      <c r="T311" s="76"/>
      <c r="U311" s="76"/>
      <c r="V311" s="76">
        <f t="shared" si="52"/>
        <v>3327398.7800000003</v>
      </c>
      <c r="W311" s="76">
        <f t="shared" si="53"/>
        <v>2354663</v>
      </c>
      <c r="X311" s="76"/>
      <c r="Y311" s="76">
        <v>1829848</v>
      </c>
      <c r="Z311" s="78">
        <f t="shared" si="55"/>
        <v>7511909.7800000003</v>
      </c>
      <c r="AA311" s="78">
        <f t="shared" si="63"/>
        <v>36677176.780000001</v>
      </c>
      <c r="AB311" s="79">
        <f t="shared" si="56"/>
        <v>0.13698243825770018</v>
      </c>
      <c r="AC311" s="80">
        <f t="shared" si="64"/>
        <v>20.533746657880652</v>
      </c>
      <c r="AD311" s="80">
        <f t="shared" si="57"/>
        <v>14.118403370674597</v>
      </c>
      <c r="AE311" s="80">
        <f t="shared" si="58"/>
        <v>14.530886348009428</v>
      </c>
      <c r="AF311" s="80">
        <f t="shared" si="59"/>
        <v>0</v>
      </c>
      <c r="AG311" s="80">
        <f t="shared" si="60"/>
        <v>25.756355256408249</v>
      </c>
      <c r="AH311" s="81">
        <f t="shared" si="61"/>
        <v>5</v>
      </c>
      <c r="AI311" s="104">
        <v>24619</v>
      </c>
      <c r="AJ311" s="81"/>
    </row>
    <row r="312" spans="1:36" x14ac:dyDescent="0.2">
      <c r="A312" s="71" t="s">
        <v>273</v>
      </c>
      <c r="B312" s="19">
        <v>13134044</v>
      </c>
      <c r="C312" s="29">
        <v>13479158</v>
      </c>
      <c r="D312" s="28">
        <f t="shared" si="54"/>
        <v>26613202</v>
      </c>
      <c r="E312" s="36">
        <f t="shared" si="62"/>
        <v>0.15269607933100954</v>
      </c>
      <c r="F312" s="12">
        <v>870716.64</v>
      </c>
      <c r="G312" s="12"/>
      <c r="H312" s="12"/>
      <c r="I312" s="12"/>
      <c r="J312" s="12">
        <v>241326.02</v>
      </c>
      <c r="K312" s="12"/>
      <c r="L312" s="12"/>
      <c r="M312" s="12">
        <v>1816887</v>
      </c>
      <c r="N312" s="12"/>
      <c r="O312" s="12">
        <v>1188070</v>
      </c>
      <c r="P312" s="13">
        <v>1588333</v>
      </c>
      <c r="Q312" s="11"/>
      <c r="R312" s="12"/>
      <c r="S312" s="13"/>
      <c r="T312" s="13"/>
      <c r="U312" s="13"/>
      <c r="V312" s="44">
        <f t="shared" si="52"/>
        <v>2700375.66</v>
      </c>
      <c r="W312" s="46">
        <f t="shared" si="53"/>
        <v>3004957</v>
      </c>
      <c r="X312" s="49"/>
      <c r="Y312" s="14">
        <v>1903042</v>
      </c>
      <c r="Z312" s="42">
        <f t="shared" si="55"/>
        <v>7608374.6600000001</v>
      </c>
      <c r="AA312" s="42">
        <f t="shared" si="63"/>
        <v>34221576.659999996</v>
      </c>
      <c r="AB312" s="66">
        <f t="shared" si="56"/>
        <v>0.12781122822042909</v>
      </c>
      <c r="AC312" s="65">
        <f t="shared" si="64"/>
        <v>20.560123447127175</v>
      </c>
      <c r="AD312" s="58">
        <f t="shared" si="57"/>
        <v>14.118404131771436</v>
      </c>
      <c r="AE312" s="69">
        <f t="shared" si="58"/>
        <v>22.879145219857648</v>
      </c>
      <c r="AF312" s="70">
        <f t="shared" si="59"/>
        <v>0</v>
      </c>
      <c r="AG312" s="65">
        <f t="shared" si="60"/>
        <v>28.588723220903674</v>
      </c>
      <c r="AH312" s="67">
        <f t="shared" si="61"/>
        <v>5</v>
      </c>
      <c r="AI312" s="103">
        <v>14275</v>
      </c>
      <c r="AJ312" s="67">
        <v>1</v>
      </c>
    </row>
    <row r="313" spans="1:36" x14ac:dyDescent="0.2">
      <c r="A313" s="71" t="s">
        <v>274</v>
      </c>
      <c r="B313" s="19">
        <v>13384130</v>
      </c>
      <c r="C313" s="29">
        <v>13479158</v>
      </c>
      <c r="D313" s="28">
        <f t="shared" si="54"/>
        <v>26863288</v>
      </c>
      <c r="E313" s="36">
        <f t="shared" si="62"/>
        <v>0.15413097437654277</v>
      </c>
      <c r="F313" s="12">
        <v>886010.4</v>
      </c>
      <c r="G313" s="12"/>
      <c r="H313" s="12"/>
      <c r="I313" s="12"/>
      <c r="J313" s="12">
        <v>245921.11</v>
      </c>
      <c r="K313" s="12"/>
      <c r="L313" s="12"/>
      <c r="M313" s="12">
        <v>1529783</v>
      </c>
      <c r="N313" s="12"/>
      <c r="O313" s="12">
        <v>2919170.83</v>
      </c>
      <c r="P313" s="13">
        <v>1618577</v>
      </c>
      <c r="Q313" s="11"/>
      <c r="R313" s="12"/>
      <c r="S313" s="13"/>
      <c r="T313" s="13"/>
      <c r="U313" s="13"/>
      <c r="V313" s="44">
        <f t="shared" si="52"/>
        <v>2750508.51</v>
      </c>
      <c r="W313" s="46">
        <f t="shared" si="53"/>
        <v>4448953.83</v>
      </c>
      <c r="X313" s="49"/>
      <c r="Y313" s="14">
        <v>1903042</v>
      </c>
      <c r="Z313" s="42">
        <f t="shared" si="55"/>
        <v>9102504.3399999999</v>
      </c>
      <c r="AA313" s="42">
        <f t="shared" si="63"/>
        <v>35965792.340000004</v>
      </c>
      <c r="AB313" s="66">
        <f t="shared" si="56"/>
        <v>0.13432554959600454</v>
      </c>
      <c r="AC313" s="65">
        <f t="shared" si="64"/>
        <v>20.550521475807539</v>
      </c>
      <c r="AD313" s="58">
        <f t="shared" si="57"/>
        <v>14.118404131771436</v>
      </c>
      <c r="AE313" s="69">
        <f t="shared" si="58"/>
        <v>33.2405156704246</v>
      </c>
      <c r="AF313" s="70">
        <f t="shared" si="59"/>
        <v>0</v>
      </c>
      <c r="AG313" s="65">
        <f t="shared" si="60"/>
        <v>33.884550320124625</v>
      </c>
      <c r="AH313" s="67">
        <f t="shared" si="61"/>
        <v>5</v>
      </c>
      <c r="AI313" s="103">
        <v>22771</v>
      </c>
      <c r="AJ313" s="67">
        <v>1</v>
      </c>
    </row>
    <row r="314" spans="1:36" x14ac:dyDescent="0.2">
      <c r="A314" s="71" t="s">
        <v>275</v>
      </c>
      <c r="B314" s="19">
        <v>22601571</v>
      </c>
      <c r="C314" s="29">
        <v>14516017</v>
      </c>
      <c r="D314" s="28">
        <f t="shared" si="54"/>
        <v>37117588</v>
      </c>
      <c r="E314" s="36">
        <f t="shared" si="62"/>
        <v>0.21296611215079375</v>
      </c>
      <c r="F314" s="12">
        <v>1496868.46</v>
      </c>
      <c r="G314" s="12"/>
      <c r="H314" s="12"/>
      <c r="I314" s="12"/>
      <c r="J314" s="12">
        <v>415283.14</v>
      </c>
      <c r="K314" s="12"/>
      <c r="L314" s="12"/>
      <c r="M314" s="12">
        <v>3099162</v>
      </c>
      <c r="N314" s="12"/>
      <c r="O314" s="12">
        <v>1279065.3899999999</v>
      </c>
      <c r="P314" s="13">
        <v>2733265</v>
      </c>
      <c r="Q314" s="11"/>
      <c r="R314" s="12"/>
      <c r="S314" s="13"/>
      <c r="T314" s="13"/>
      <c r="U314" s="13"/>
      <c r="V314" s="44">
        <f t="shared" si="52"/>
        <v>4645416.5999999996</v>
      </c>
      <c r="W314" s="46">
        <f t="shared" si="53"/>
        <v>4378227.3899999997</v>
      </c>
      <c r="X314" s="49"/>
      <c r="Y314" s="14">
        <v>2049429</v>
      </c>
      <c r="Z314" s="42">
        <f t="shared" si="55"/>
        <v>11073072.989999998</v>
      </c>
      <c r="AA314" s="42">
        <f t="shared" si="63"/>
        <v>48190660.989999995</v>
      </c>
      <c r="AB314" s="66">
        <f t="shared" si="56"/>
        <v>0.17998316182449728</v>
      </c>
      <c r="AC314" s="65">
        <f t="shared" si="64"/>
        <v>20.553511966048728</v>
      </c>
      <c r="AD314" s="58">
        <f t="shared" si="57"/>
        <v>14.11839762932215</v>
      </c>
      <c r="AE314" s="69">
        <f t="shared" si="58"/>
        <v>19.371341001030416</v>
      </c>
      <c r="AF314" s="70">
        <f t="shared" si="59"/>
        <v>0</v>
      </c>
      <c r="AG314" s="65">
        <f t="shared" si="60"/>
        <v>29.832415269009395</v>
      </c>
      <c r="AH314" s="67">
        <f t="shared" si="61"/>
        <v>5</v>
      </c>
      <c r="AI314" s="103">
        <v>53644</v>
      </c>
      <c r="AJ314" s="67">
        <v>1</v>
      </c>
    </row>
    <row r="315" spans="1:36" x14ac:dyDescent="0.2">
      <c r="A315" s="71" t="s">
        <v>276</v>
      </c>
      <c r="B315" s="19">
        <v>14525698</v>
      </c>
      <c r="C315" s="29">
        <v>11405442</v>
      </c>
      <c r="D315" s="28">
        <f t="shared" si="54"/>
        <v>25931140</v>
      </c>
      <c r="E315" s="36">
        <f t="shared" si="62"/>
        <v>0.14878267600356826</v>
      </c>
      <c r="F315" s="12">
        <v>962162.32</v>
      </c>
      <c r="G315" s="12"/>
      <c r="H315" s="12"/>
      <c r="I315" s="12"/>
      <c r="J315" s="12">
        <v>266896.39</v>
      </c>
      <c r="K315" s="12"/>
      <c r="L315" s="12"/>
      <c r="M315" s="12">
        <v>1694789</v>
      </c>
      <c r="N315" s="12"/>
      <c r="O315" s="12">
        <v>6460807.3399999999</v>
      </c>
      <c r="P315" s="13">
        <v>1756629</v>
      </c>
      <c r="Q315" s="11"/>
      <c r="R315" s="12"/>
      <c r="S315" s="13"/>
      <c r="T315" s="13"/>
      <c r="U315" s="13"/>
      <c r="V315" s="44">
        <f t="shared" si="52"/>
        <v>2985687.71</v>
      </c>
      <c r="W315" s="46">
        <f t="shared" si="53"/>
        <v>8155596.3399999999</v>
      </c>
      <c r="X315" s="49"/>
      <c r="Y315" s="14">
        <v>1610266</v>
      </c>
      <c r="Z315" s="42">
        <f t="shared" si="55"/>
        <v>12751550.050000001</v>
      </c>
      <c r="AA315" s="42">
        <f t="shared" si="63"/>
        <v>38682690.049999997</v>
      </c>
      <c r="AB315" s="66">
        <f t="shared" si="56"/>
        <v>0.14447265756576255</v>
      </c>
      <c r="AC315" s="65">
        <f t="shared" si="64"/>
        <v>20.554521441930017</v>
      </c>
      <c r="AD315" s="58">
        <f t="shared" si="57"/>
        <v>14.118400672240497</v>
      </c>
      <c r="AE315" s="69">
        <f t="shared" si="58"/>
        <v>56.145985824571042</v>
      </c>
      <c r="AF315" s="70">
        <f t="shared" si="59"/>
        <v>0</v>
      </c>
      <c r="AG315" s="65">
        <f t="shared" si="60"/>
        <v>49.174660466142257</v>
      </c>
      <c r="AH315" s="67">
        <f t="shared" si="61"/>
        <v>5</v>
      </c>
      <c r="AI315" s="103">
        <v>24831</v>
      </c>
      <c r="AJ315" s="67">
        <v>1</v>
      </c>
    </row>
    <row r="316" spans="1:36" x14ac:dyDescent="0.2">
      <c r="A316" s="71" t="s">
        <v>277</v>
      </c>
      <c r="B316" s="19">
        <v>22350244</v>
      </c>
      <c r="C316" s="29">
        <v>12960729</v>
      </c>
      <c r="D316" s="28">
        <f t="shared" si="54"/>
        <v>35310973</v>
      </c>
      <c r="E316" s="36">
        <f t="shared" si="62"/>
        <v>0.2026004662822285</v>
      </c>
      <c r="F316" s="12">
        <v>1481007.09</v>
      </c>
      <c r="G316" s="12"/>
      <c r="H316" s="12"/>
      <c r="I316" s="12"/>
      <c r="J316" s="12">
        <v>410665.23</v>
      </c>
      <c r="K316" s="12"/>
      <c r="L316" s="12"/>
      <c r="M316" s="12">
        <v>2143119</v>
      </c>
      <c r="N316" s="12"/>
      <c r="O316" s="12">
        <v>4339273.8600000003</v>
      </c>
      <c r="P316" s="13">
        <v>2702871</v>
      </c>
      <c r="Q316" s="11"/>
      <c r="R316" s="12"/>
      <c r="S316" s="13"/>
      <c r="T316" s="13"/>
      <c r="U316" s="13"/>
      <c r="V316" s="44">
        <f t="shared" si="52"/>
        <v>4594543.32</v>
      </c>
      <c r="W316" s="46">
        <f t="shared" si="53"/>
        <v>6482392.8600000003</v>
      </c>
      <c r="X316" s="49"/>
      <c r="Y316" s="14">
        <v>1829848</v>
      </c>
      <c r="Z316" s="42">
        <f t="shared" si="55"/>
        <v>12906784.18</v>
      </c>
      <c r="AA316" s="42">
        <f t="shared" si="63"/>
        <v>48217757.18</v>
      </c>
      <c r="AB316" s="66">
        <f t="shared" si="56"/>
        <v>0.18008436105790498</v>
      </c>
      <c r="AC316" s="65">
        <f t="shared" si="64"/>
        <v>20.557016379776439</v>
      </c>
      <c r="AD316" s="58">
        <f t="shared" si="57"/>
        <v>14.118403370674597</v>
      </c>
      <c r="AE316" s="69">
        <f t="shared" si="58"/>
        <v>29.003678259619896</v>
      </c>
      <c r="AF316" s="70">
        <f t="shared" si="59"/>
        <v>0</v>
      </c>
      <c r="AG316" s="65">
        <f t="shared" si="60"/>
        <v>36.551765877422859</v>
      </c>
      <c r="AH316" s="67">
        <f t="shared" si="61"/>
        <v>5</v>
      </c>
      <c r="AI316" s="103">
        <v>64032</v>
      </c>
      <c r="AJ316" s="67">
        <v>0</v>
      </c>
    </row>
    <row r="317" spans="1:36" x14ac:dyDescent="0.2">
      <c r="A317" s="71" t="s">
        <v>63</v>
      </c>
      <c r="B317" s="19">
        <v>17081573</v>
      </c>
      <c r="C317" s="29">
        <v>11923871</v>
      </c>
      <c r="D317" s="28">
        <f t="shared" si="54"/>
        <v>29005444</v>
      </c>
      <c r="E317" s="36">
        <f t="shared" si="62"/>
        <v>0.16642182244944276</v>
      </c>
      <c r="F317" s="12">
        <v>1130968.46</v>
      </c>
      <c r="G317" s="12"/>
      <c r="H317" s="12"/>
      <c r="I317" s="12"/>
      <c r="J317" s="12">
        <v>313858.24</v>
      </c>
      <c r="K317" s="12"/>
      <c r="L317" s="12"/>
      <c r="M317" s="12">
        <v>2116905</v>
      </c>
      <c r="N317" s="12"/>
      <c r="O317" s="12">
        <v>1771953</v>
      </c>
      <c r="P317" s="13">
        <v>2065718</v>
      </c>
      <c r="Q317" s="11"/>
      <c r="R317" s="12"/>
      <c r="S317" s="13">
        <v>308000</v>
      </c>
      <c r="T317" s="13"/>
      <c r="U317" s="13"/>
      <c r="V317" s="44">
        <f t="shared" si="52"/>
        <v>3510544.7</v>
      </c>
      <c r="W317" s="46">
        <f t="shared" si="53"/>
        <v>4196858</v>
      </c>
      <c r="X317" s="49"/>
      <c r="Y317" s="14">
        <v>1683460</v>
      </c>
      <c r="Z317" s="42">
        <f t="shared" si="55"/>
        <v>9390862.6999999993</v>
      </c>
      <c r="AA317" s="42">
        <f t="shared" si="63"/>
        <v>38396306.700000003</v>
      </c>
      <c r="AB317" s="66">
        <f t="shared" si="56"/>
        <v>0.14340306898224869</v>
      </c>
      <c r="AC317" s="65">
        <f t="shared" si="64"/>
        <v>20.551647673197312</v>
      </c>
      <c r="AD317" s="58">
        <f t="shared" si="57"/>
        <v>14.118401649933984</v>
      </c>
      <c r="AE317" s="69">
        <f t="shared" si="58"/>
        <v>24.569505396253614</v>
      </c>
      <c r="AF317" s="70">
        <f t="shared" si="59"/>
        <v>0</v>
      </c>
      <c r="AG317" s="65">
        <f t="shared" si="60"/>
        <v>32.376207376794511</v>
      </c>
      <c r="AH317" s="67">
        <f t="shared" si="61"/>
        <v>6</v>
      </c>
      <c r="AI317" s="103">
        <v>33740</v>
      </c>
      <c r="AJ317" s="67">
        <v>1</v>
      </c>
    </row>
    <row r="318" spans="1:36" x14ac:dyDescent="0.2">
      <c r="A318" s="71" t="s">
        <v>278</v>
      </c>
      <c r="B318" s="19">
        <v>23581879</v>
      </c>
      <c r="C318" s="29">
        <v>12442300</v>
      </c>
      <c r="D318" s="28">
        <f t="shared" si="54"/>
        <v>36024179</v>
      </c>
      <c r="E318" s="36">
        <f t="shared" si="62"/>
        <v>0.20669256162480892</v>
      </c>
      <c r="F318" s="12">
        <v>1570417.49</v>
      </c>
      <c r="G318" s="12"/>
      <c r="H318" s="12"/>
      <c r="I318" s="12"/>
      <c r="J318" s="12">
        <v>433295.4</v>
      </c>
      <c r="K318" s="12"/>
      <c r="L318" s="12"/>
      <c r="M318" s="12">
        <v>3465592</v>
      </c>
      <c r="N318" s="12"/>
      <c r="O318" s="12">
        <v>2264887</v>
      </c>
      <c r="P318" s="13">
        <v>2851816</v>
      </c>
      <c r="Q318" s="11"/>
      <c r="R318" s="12"/>
      <c r="S318" s="13"/>
      <c r="T318" s="13"/>
      <c r="U318" s="13"/>
      <c r="V318" s="44">
        <f t="shared" si="52"/>
        <v>4855528.8900000006</v>
      </c>
      <c r="W318" s="46">
        <f t="shared" si="53"/>
        <v>5730479</v>
      </c>
      <c r="X318" s="49"/>
      <c r="Y318" s="14">
        <v>1756654</v>
      </c>
      <c r="Z318" s="42">
        <f t="shared" si="55"/>
        <v>12342661.890000001</v>
      </c>
      <c r="AA318" s="42">
        <f t="shared" si="63"/>
        <v>48366840.890000001</v>
      </c>
      <c r="AB318" s="66">
        <f t="shared" si="56"/>
        <v>0.1806411610052619</v>
      </c>
      <c r="AC318" s="65">
        <f t="shared" si="64"/>
        <v>20.59008482742194</v>
      </c>
      <c r="AD318" s="58">
        <f t="shared" si="57"/>
        <v>14.118402546153042</v>
      </c>
      <c r="AE318" s="69">
        <f t="shared" si="58"/>
        <v>24.30034943356295</v>
      </c>
      <c r="AF318" s="70">
        <f t="shared" si="59"/>
        <v>0</v>
      </c>
      <c r="AG318" s="65">
        <f t="shared" si="60"/>
        <v>34.262160117514405</v>
      </c>
      <c r="AH318" s="67">
        <f t="shared" si="61"/>
        <v>5</v>
      </c>
      <c r="AI318" s="103">
        <v>62724</v>
      </c>
      <c r="AJ318" s="67">
        <v>1</v>
      </c>
    </row>
    <row r="319" spans="1:36" x14ac:dyDescent="0.2">
      <c r="A319" s="71" t="s">
        <v>75</v>
      </c>
      <c r="B319" s="19">
        <v>18937000</v>
      </c>
      <c r="C319" s="29">
        <v>12960729</v>
      </c>
      <c r="D319" s="28">
        <f t="shared" si="54"/>
        <v>31897729</v>
      </c>
      <c r="E319" s="36">
        <f t="shared" si="62"/>
        <v>0.18301661550771095</v>
      </c>
      <c r="F319" s="12">
        <v>1257213.32</v>
      </c>
      <c r="G319" s="12"/>
      <c r="H319" s="12"/>
      <c r="I319" s="12"/>
      <c r="J319" s="12">
        <v>347950.02</v>
      </c>
      <c r="K319" s="12"/>
      <c r="L319" s="12"/>
      <c r="M319" s="12">
        <v>2750762</v>
      </c>
      <c r="N319" s="12"/>
      <c r="O319" s="12">
        <v>3405235.59</v>
      </c>
      <c r="P319" s="13">
        <v>2290099</v>
      </c>
      <c r="Q319" s="11"/>
      <c r="R319" s="12"/>
      <c r="S319" s="13"/>
      <c r="T319" s="13"/>
      <c r="U319" s="13"/>
      <c r="V319" s="44">
        <f t="shared" si="52"/>
        <v>3895262.34</v>
      </c>
      <c r="W319" s="46">
        <f t="shared" si="53"/>
        <v>6155997.5899999999</v>
      </c>
      <c r="X319" s="49"/>
      <c r="Y319" s="14">
        <v>1829848</v>
      </c>
      <c r="Z319" s="42">
        <f t="shared" si="55"/>
        <v>11881107.93</v>
      </c>
      <c r="AA319" s="42">
        <f t="shared" si="63"/>
        <v>43778836.93</v>
      </c>
      <c r="AB319" s="66">
        <f t="shared" si="56"/>
        <v>0.1635058189655362</v>
      </c>
      <c r="AC319" s="65">
        <f t="shared" si="64"/>
        <v>20.569585150763057</v>
      </c>
      <c r="AD319" s="58">
        <f t="shared" si="57"/>
        <v>14.118403370674597</v>
      </c>
      <c r="AE319" s="69">
        <f t="shared" si="58"/>
        <v>32.507776258119023</v>
      </c>
      <c r="AF319" s="70">
        <f t="shared" si="59"/>
        <v>0</v>
      </c>
      <c r="AG319" s="65">
        <f t="shared" si="60"/>
        <v>37.247504140498528</v>
      </c>
      <c r="AH319" s="67">
        <f t="shared" si="61"/>
        <v>5</v>
      </c>
      <c r="AI319" s="103">
        <v>37596</v>
      </c>
      <c r="AJ319" s="67">
        <v>1</v>
      </c>
    </row>
    <row r="320" spans="1:36" x14ac:dyDescent="0.2">
      <c r="A320" s="71" t="s">
        <v>279</v>
      </c>
      <c r="B320" s="19">
        <v>43147294</v>
      </c>
      <c r="C320" s="29">
        <v>17626592</v>
      </c>
      <c r="D320" s="28">
        <f t="shared" si="54"/>
        <v>60773886</v>
      </c>
      <c r="E320" s="36">
        <f t="shared" si="62"/>
        <v>0.34869664003263234</v>
      </c>
      <c r="F320" s="12">
        <v>2886215.5</v>
      </c>
      <c r="G320" s="12"/>
      <c r="H320" s="12"/>
      <c r="I320" s="12"/>
      <c r="J320" s="12">
        <v>792791.96</v>
      </c>
      <c r="K320" s="12"/>
      <c r="L320" s="12"/>
      <c r="M320" s="12">
        <v>6503851</v>
      </c>
      <c r="N320" s="12"/>
      <c r="O320" s="12">
        <v>4945089.6126168696</v>
      </c>
      <c r="P320" s="13">
        <v>5217911</v>
      </c>
      <c r="Q320" s="11"/>
      <c r="R320" s="12"/>
      <c r="S320" s="13"/>
      <c r="T320" s="13"/>
      <c r="U320" s="13"/>
      <c r="V320" s="44">
        <f t="shared" si="52"/>
        <v>8896918.4600000009</v>
      </c>
      <c r="W320" s="46">
        <f t="shared" si="53"/>
        <v>11448940.612616871</v>
      </c>
      <c r="X320" s="49"/>
      <c r="Y320" s="14">
        <v>2488593</v>
      </c>
      <c r="Z320" s="42">
        <f t="shared" si="55"/>
        <v>22834452.072616871</v>
      </c>
      <c r="AA320" s="42">
        <f t="shared" si="63"/>
        <v>83608338.072616875</v>
      </c>
      <c r="AB320" s="66">
        <f t="shared" si="56"/>
        <v>0.31226160280979959</v>
      </c>
      <c r="AC320" s="65">
        <f t="shared" si="64"/>
        <v>20.619875860581203</v>
      </c>
      <c r="AD320" s="58">
        <f t="shared" si="57"/>
        <v>14.118401333621383</v>
      </c>
      <c r="AE320" s="69">
        <f t="shared" si="58"/>
        <v>26.534550724355672</v>
      </c>
      <c r="AF320" s="70">
        <f t="shared" si="59"/>
        <v>0</v>
      </c>
      <c r="AG320" s="65">
        <f t="shared" si="60"/>
        <v>37.572802358922502</v>
      </c>
      <c r="AH320" s="67">
        <f t="shared" si="61"/>
        <v>5</v>
      </c>
      <c r="AI320" s="103">
        <v>157491</v>
      </c>
      <c r="AJ320" s="67">
        <v>1</v>
      </c>
    </row>
    <row r="321" spans="1:36" x14ac:dyDescent="0.2">
      <c r="A321" s="71" t="s">
        <v>172</v>
      </c>
      <c r="B321" s="19">
        <v>13302387</v>
      </c>
      <c r="C321" s="29">
        <v>12960729</v>
      </c>
      <c r="D321" s="28">
        <f t="shared" si="54"/>
        <v>26263116</v>
      </c>
      <c r="E321" s="36">
        <f t="shared" si="62"/>
        <v>0.15068742364092477</v>
      </c>
      <c r="F321" s="12">
        <v>880783.76</v>
      </c>
      <c r="G321" s="12"/>
      <c r="H321" s="12"/>
      <c r="I321" s="12"/>
      <c r="J321" s="12">
        <v>244419.16</v>
      </c>
      <c r="K321" s="12"/>
      <c r="L321" s="12"/>
      <c r="M321" s="12">
        <v>1602846</v>
      </c>
      <c r="N321" s="12"/>
      <c r="O321" s="12">
        <v>2616873</v>
      </c>
      <c r="P321" s="13">
        <v>1608691</v>
      </c>
      <c r="Q321" s="11"/>
      <c r="R321" s="12"/>
      <c r="S321" s="13"/>
      <c r="T321" s="13"/>
      <c r="U321" s="13"/>
      <c r="V321" s="44">
        <f t="shared" si="52"/>
        <v>2733893.92</v>
      </c>
      <c r="W321" s="46">
        <f t="shared" si="53"/>
        <v>4219719</v>
      </c>
      <c r="X321" s="49"/>
      <c r="Y321" s="14">
        <v>1829848</v>
      </c>
      <c r="Z321" s="42">
        <f t="shared" si="55"/>
        <v>8783460.9199999999</v>
      </c>
      <c r="AA321" s="42">
        <f t="shared" si="63"/>
        <v>35046576.920000002</v>
      </c>
      <c r="AB321" s="66">
        <f t="shared" si="56"/>
        <v>0.13089245085258278</v>
      </c>
      <c r="AC321" s="65">
        <f t="shared" si="64"/>
        <v>20.55190485737635</v>
      </c>
      <c r="AD321" s="58">
        <f t="shared" si="57"/>
        <v>14.118403370674597</v>
      </c>
      <c r="AE321" s="69">
        <f t="shared" si="58"/>
        <v>31.721517348728469</v>
      </c>
      <c r="AF321" s="70">
        <f t="shared" si="59"/>
        <v>0</v>
      </c>
      <c r="AG321" s="65">
        <f t="shared" si="60"/>
        <v>33.444092924845627</v>
      </c>
      <c r="AH321" s="67">
        <f t="shared" si="61"/>
        <v>5</v>
      </c>
      <c r="AI321" s="103">
        <v>17987</v>
      </c>
      <c r="AJ321" s="67">
        <v>1</v>
      </c>
    </row>
    <row r="322" spans="1:36" x14ac:dyDescent="0.2">
      <c r="A322" s="71" t="s">
        <v>64</v>
      </c>
      <c r="B322" s="19">
        <v>13548203</v>
      </c>
      <c r="C322" s="29">
        <v>12960729</v>
      </c>
      <c r="D322" s="28">
        <f t="shared" si="54"/>
        <v>26508932</v>
      </c>
      <c r="E322" s="36">
        <f t="shared" si="62"/>
        <v>0.15209781910693565</v>
      </c>
      <c r="F322" s="12">
        <v>894134.68</v>
      </c>
      <c r="G322" s="12"/>
      <c r="H322" s="12"/>
      <c r="I322" s="12"/>
      <c r="J322" s="12">
        <v>248935.8</v>
      </c>
      <c r="K322" s="12"/>
      <c r="L322" s="12"/>
      <c r="M322" s="12">
        <v>1580592</v>
      </c>
      <c r="N322" s="12"/>
      <c r="O322" s="12">
        <v>3529133.95</v>
      </c>
      <c r="P322" s="13">
        <v>1638418</v>
      </c>
      <c r="Q322" s="11"/>
      <c r="R322" s="12"/>
      <c r="S322" s="13"/>
      <c r="T322" s="13"/>
      <c r="U322" s="13"/>
      <c r="V322" s="44">
        <f t="shared" si="52"/>
        <v>2781488.48</v>
      </c>
      <c r="W322" s="46">
        <f t="shared" si="53"/>
        <v>5109725.95</v>
      </c>
      <c r="X322" s="49"/>
      <c r="Y322" s="14">
        <v>1829848</v>
      </c>
      <c r="Z322" s="42">
        <f t="shared" si="55"/>
        <v>9721062.4299999997</v>
      </c>
      <c r="AA322" s="42">
        <f t="shared" si="63"/>
        <v>36229994.43</v>
      </c>
      <c r="AB322" s="66">
        <f t="shared" si="56"/>
        <v>0.13531229529614563</v>
      </c>
      <c r="AC322" s="65">
        <f t="shared" si="64"/>
        <v>20.530312986895751</v>
      </c>
      <c r="AD322" s="58">
        <f t="shared" si="57"/>
        <v>14.118403370674597</v>
      </c>
      <c r="AE322" s="69">
        <f t="shared" si="58"/>
        <v>37.715156393803667</v>
      </c>
      <c r="AF322" s="70">
        <f t="shared" si="59"/>
        <v>0</v>
      </c>
      <c r="AG322" s="65">
        <f t="shared" si="60"/>
        <v>36.670894285744893</v>
      </c>
      <c r="AH322" s="67">
        <f t="shared" si="61"/>
        <v>5</v>
      </c>
      <c r="AI322" s="103">
        <v>17659</v>
      </c>
      <c r="AJ322" s="67">
        <v>1</v>
      </c>
    </row>
    <row r="323" spans="1:36" x14ac:dyDescent="0.2">
      <c r="A323" s="71" t="s">
        <v>280</v>
      </c>
      <c r="B323" s="19">
        <v>10019108</v>
      </c>
      <c r="C323" s="29">
        <v>12960729</v>
      </c>
      <c r="D323" s="28">
        <f t="shared" si="54"/>
        <v>22979837</v>
      </c>
      <c r="E323" s="36">
        <f t="shared" si="62"/>
        <v>0.13184926088809862</v>
      </c>
      <c r="F323" s="12">
        <v>664630.78</v>
      </c>
      <c r="G323" s="12"/>
      <c r="H323" s="12"/>
      <c r="I323" s="12"/>
      <c r="J323" s="12">
        <v>184091.93</v>
      </c>
      <c r="K323" s="12"/>
      <c r="L323" s="12"/>
      <c r="M323" s="12">
        <v>1111112</v>
      </c>
      <c r="N323" s="12"/>
      <c r="O323" s="12">
        <v>1868458.33</v>
      </c>
      <c r="P323" s="13">
        <v>1211636</v>
      </c>
      <c r="Q323" s="11"/>
      <c r="R323" s="12"/>
      <c r="S323" s="13"/>
      <c r="T323" s="13"/>
      <c r="U323" s="13"/>
      <c r="V323" s="44">
        <f t="shared" si="52"/>
        <v>2060358.71</v>
      </c>
      <c r="W323" s="46">
        <f t="shared" si="53"/>
        <v>2979570.33</v>
      </c>
      <c r="X323" s="49"/>
      <c r="Y323" s="14">
        <v>1829848</v>
      </c>
      <c r="Z323" s="42">
        <f t="shared" si="55"/>
        <v>6869777.04</v>
      </c>
      <c r="AA323" s="42">
        <f t="shared" si="63"/>
        <v>29849614.039999999</v>
      </c>
      <c r="AB323" s="66">
        <f t="shared" si="56"/>
        <v>0.11148276043100827</v>
      </c>
      <c r="AC323" s="65">
        <f t="shared" si="64"/>
        <v>20.564292849223705</v>
      </c>
      <c r="AD323" s="58">
        <f t="shared" si="57"/>
        <v>14.118403370674597</v>
      </c>
      <c r="AE323" s="69">
        <f t="shared" si="58"/>
        <v>29.738878251437157</v>
      </c>
      <c r="AF323" s="70">
        <f t="shared" si="59"/>
        <v>0</v>
      </c>
      <c r="AG323" s="65">
        <f t="shared" si="60"/>
        <v>29.89480317027488</v>
      </c>
      <c r="AH323" s="67">
        <f t="shared" si="61"/>
        <v>5</v>
      </c>
      <c r="AI323" s="103">
        <v>5817</v>
      </c>
      <c r="AJ323" s="67">
        <v>1</v>
      </c>
    </row>
    <row r="324" spans="1:36" x14ac:dyDescent="0.2">
      <c r="A324" s="71" t="s">
        <v>281</v>
      </c>
      <c r="B324" s="19">
        <v>11525288</v>
      </c>
      <c r="C324" s="29">
        <v>11923871</v>
      </c>
      <c r="D324" s="28">
        <f t="shared" si="54"/>
        <v>23449159</v>
      </c>
      <c r="E324" s="36">
        <f t="shared" si="62"/>
        <v>0.13454204582032092</v>
      </c>
      <c r="F324" s="12">
        <v>763799.65</v>
      </c>
      <c r="G324" s="12"/>
      <c r="H324" s="12"/>
      <c r="I324" s="12"/>
      <c r="J324" s="12">
        <v>211766.58</v>
      </c>
      <c r="K324" s="12"/>
      <c r="L324" s="12"/>
      <c r="M324" s="12">
        <v>1481335</v>
      </c>
      <c r="N324" s="12"/>
      <c r="O324" s="12">
        <v>1236214</v>
      </c>
      <c r="P324" s="13">
        <v>1393782</v>
      </c>
      <c r="Q324" s="11"/>
      <c r="R324" s="12"/>
      <c r="S324" s="13"/>
      <c r="T324" s="13"/>
      <c r="U324" s="13"/>
      <c r="V324" s="44">
        <f t="shared" si="52"/>
        <v>2369348.23</v>
      </c>
      <c r="W324" s="46">
        <f t="shared" si="53"/>
        <v>2717549</v>
      </c>
      <c r="X324" s="49"/>
      <c r="Y324" s="14">
        <v>1683460</v>
      </c>
      <c r="Z324" s="42">
        <f t="shared" si="55"/>
        <v>6770357.2300000004</v>
      </c>
      <c r="AA324" s="42">
        <f t="shared" si="63"/>
        <v>30219516.23</v>
      </c>
      <c r="AB324" s="66">
        <f t="shared" si="56"/>
        <v>0.11286427635866533</v>
      </c>
      <c r="AC324" s="65">
        <f t="shared" si="64"/>
        <v>20.557822329472376</v>
      </c>
      <c r="AD324" s="58">
        <f t="shared" si="57"/>
        <v>14.118401649933984</v>
      </c>
      <c r="AE324" s="69">
        <f t="shared" si="58"/>
        <v>23.579011648125409</v>
      </c>
      <c r="AF324" s="70">
        <f t="shared" si="59"/>
        <v>0</v>
      </c>
      <c r="AG324" s="65">
        <f t="shared" si="60"/>
        <v>28.872494872843841</v>
      </c>
      <c r="AH324" s="67">
        <f t="shared" si="61"/>
        <v>5</v>
      </c>
      <c r="AI324" s="103">
        <v>5051</v>
      </c>
      <c r="AJ324" s="67">
        <v>0</v>
      </c>
    </row>
    <row r="325" spans="1:36" x14ac:dyDescent="0.2">
      <c r="A325" s="71" t="s">
        <v>282</v>
      </c>
      <c r="B325" s="19">
        <v>15499649</v>
      </c>
      <c r="C325" s="29">
        <v>12960729</v>
      </c>
      <c r="D325" s="28">
        <f t="shared" si="54"/>
        <v>28460378</v>
      </c>
      <c r="E325" s="36">
        <f t="shared" si="62"/>
        <v>0.16329444825461134</v>
      </c>
      <c r="F325" s="12">
        <v>1023837.62</v>
      </c>
      <c r="G325" s="12"/>
      <c r="H325" s="12"/>
      <c r="I325" s="12"/>
      <c r="J325" s="12">
        <v>284791.84000000003</v>
      </c>
      <c r="K325" s="12"/>
      <c r="L325" s="12"/>
      <c r="M325" s="12">
        <v>2029988</v>
      </c>
      <c r="N325" s="12"/>
      <c r="O325" s="12">
        <v>301607</v>
      </c>
      <c r="P325" s="13">
        <v>1874412</v>
      </c>
      <c r="Q325" s="11"/>
      <c r="R325" s="12"/>
      <c r="S325" s="13">
        <v>304000</v>
      </c>
      <c r="T325" s="13"/>
      <c r="U325" s="13"/>
      <c r="V325" s="44">
        <f t="shared" si="52"/>
        <v>3183041.46</v>
      </c>
      <c r="W325" s="46">
        <f t="shared" si="53"/>
        <v>2635595</v>
      </c>
      <c r="X325" s="49"/>
      <c r="Y325" s="14">
        <v>1829848</v>
      </c>
      <c r="Z325" s="42">
        <f t="shared" si="55"/>
        <v>7648484.46</v>
      </c>
      <c r="AA325" s="42">
        <f t="shared" si="63"/>
        <v>36108862.460000001</v>
      </c>
      <c r="AB325" s="66">
        <f t="shared" si="56"/>
        <v>0.13485988990242934</v>
      </c>
      <c r="AC325" s="65">
        <f t="shared" si="64"/>
        <v>20.536216400771398</v>
      </c>
      <c r="AD325" s="58">
        <f t="shared" si="57"/>
        <v>14.118403370674597</v>
      </c>
      <c r="AE325" s="69">
        <f t="shared" si="58"/>
        <v>17.004223773067377</v>
      </c>
      <c r="AF325" s="70">
        <f t="shared" si="59"/>
        <v>0</v>
      </c>
      <c r="AG325" s="65">
        <f t="shared" si="60"/>
        <v>26.874149247069028</v>
      </c>
      <c r="AH325" s="67">
        <f t="shared" si="61"/>
        <v>6</v>
      </c>
      <c r="AI325" s="103">
        <v>22003</v>
      </c>
      <c r="AJ325" s="67">
        <v>1</v>
      </c>
    </row>
    <row r="326" spans="1:36" x14ac:dyDescent="0.2">
      <c r="A326" s="71" t="s">
        <v>283</v>
      </c>
      <c r="B326" s="19">
        <v>16020311</v>
      </c>
      <c r="C326" s="29">
        <v>12960729</v>
      </c>
      <c r="D326" s="28">
        <f t="shared" si="54"/>
        <v>28981040</v>
      </c>
      <c r="E326" s="36">
        <f t="shared" si="62"/>
        <v>0.16628180190174641</v>
      </c>
      <c r="F326" s="12">
        <v>1058909.07</v>
      </c>
      <c r="G326" s="12"/>
      <c r="H326" s="12"/>
      <c r="I326" s="12"/>
      <c r="J326" s="12">
        <v>294358.53000000003</v>
      </c>
      <c r="K326" s="12"/>
      <c r="L326" s="12"/>
      <c r="M326" s="12">
        <v>1832007</v>
      </c>
      <c r="N326" s="12"/>
      <c r="O326" s="12">
        <v>1020533</v>
      </c>
      <c r="P326" s="13">
        <v>1937377</v>
      </c>
      <c r="Q326" s="11"/>
      <c r="R326" s="12"/>
      <c r="S326" s="13"/>
      <c r="T326" s="13"/>
      <c r="U326" s="13"/>
      <c r="V326" s="44">
        <f t="shared" ref="V326:V367" si="65">F326+J326+P326</f>
        <v>3290644.6</v>
      </c>
      <c r="W326" s="46">
        <f t="shared" ref="W326:W367" si="66">G326+I326+M326+N326+O326+R326+S326+T326+U326</f>
        <v>2852540</v>
      </c>
      <c r="X326" s="49"/>
      <c r="Y326" s="14">
        <v>1829848</v>
      </c>
      <c r="Z326" s="42">
        <f t="shared" si="55"/>
        <v>7973032.5999999996</v>
      </c>
      <c r="AA326" s="42">
        <f t="shared" si="63"/>
        <v>36954072.600000001</v>
      </c>
      <c r="AB326" s="66">
        <f t="shared" si="56"/>
        <v>0.13801659268006694</v>
      </c>
      <c r="AC326" s="65">
        <f t="shared" si="64"/>
        <v>20.540453927517387</v>
      </c>
      <c r="AD326" s="58">
        <f t="shared" si="57"/>
        <v>14.118403370674597</v>
      </c>
      <c r="AE326" s="69">
        <f t="shared" si="58"/>
        <v>17.805771685705725</v>
      </c>
      <c r="AF326" s="70">
        <f t="shared" si="59"/>
        <v>0</v>
      </c>
      <c r="AG326" s="65">
        <f t="shared" si="60"/>
        <v>27.511202496528764</v>
      </c>
      <c r="AH326" s="67">
        <f t="shared" si="61"/>
        <v>5</v>
      </c>
      <c r="AI326" s="103">
        <v>31699</v>
      </c>
      <c r="AJ326" s="67">
        <v>1</v>
      </c>
    </row>
    <row r="327" spans="1:36" x14ac:dyDescent="0.2">
      <c r="A327" s="85" t="s">
        <v>284</v>
      </c>
      <c r="B327" s="20">
        <v>338009316</v>
      </c>
      <c r="C327" s="29">
        <v>177601661</v>
      </c>
      <c r="D327" s="28">
        <f t="shared" ref="D327:D367" si="67">B327+C327</f>
        <v>515610977</v>
      </c>
      <c r="E327" s="36">
        <f t="shared" si="62"/>
        <v>2.9583728650138132</v>
      </c>
      <c r="F327" s="8">
        <v>22415690.41</v>
      </c>
      <c r="G327" s="8"/>
      <c r="H327" s="8"/>
      <c r="I327" s="8"/>
      <c r="J327" s="8">
        <v>6209101.1299999999</v>
      </c>
      <c r="K327" s="8"/>
      <c r="L327" s="8"/>
      <c r="M327" s="8">
        <v>44930175</v>
      </c>
      <c r="N327" s="8"/>
      <c r="O327" s="8">
        <f>SUM(O328:O341)</f>
        <v>39340563.840000004</v>
      </c>
      <c r="P327" s="9">
        <f>SUM(P328:P341)</f>
        <v>40876319</v>
      </c>
      <c r="Q327" s="7"/>
      <c r="R327" s="8"/>
      <c r="S327" s="9">
        <v>80000</v>
      </c>
      <c r="T327" s="9">
        <v>4933123</v>
      </c>
      <c r="U327" s="9"/>
      <c r="V327" s="43">
        <f t="shared" si="65"/>
        <v>69501110.539999992</v>
      </c>
      <c r="W327" s="45">
        <f t="shared" si="66"/>
        <v>89283861.840000004</v>
      </c>
      <c r="X327" s="48"/>
      <c r="Y327" s="14">
        <v>24885930</v>
      </c>
      <c r="Z327" s="42">
        <f t="shared" ref="Z327:Z367" si="68">V327+W327+X327+Y327</f>
        <v>183670902.38</v>
      </c>
      <c r="AA327" s="42">
        <f t="shared" si="63"/>
        <v>699281879.38</v>
      </c>
      <c r="AB327" s="66">
        <f t="shared" ref="AB327:AB367" si="69">((AA327/$AA$5)*100)</f>
        <v>2.6116878472263747</v>
      </c>
      <c r="AC327" s="65">
        <f t="shared" si="64"/>
        <v>20.561892010100692</v>
      </c>
      <c r="AD327" s="58">
        <f t="shared" ref="AD327:AD367" si="70">((Y327/C327)*100)</f>
        <v>14.012216924029783</v>
      </c>
      <c r="AE327" s="69">
        <f t="shared" ref="AE327:AE367" si="71">(W327/B327)*100</f>
        <v>26.414615696568553</v>
      </c>
      <c r="AF327" s="70">
        <f t="shared" ref="AF327:AF367" si="72">(X327/B327)*100</f>
        <v>0</v>
      </c>
      <c r="AG327" s="65">
        <f t="shared" ref="AG327:AG367" si="73">(Z327/D327)*100</f>
        <v>35.621992271898428</v>
      </c>
      <c r="AH327" s="67">
        <f t="shared" ref="AH327:AH367" si="74">COUNT(F327:U327)</f>
        <v>7</v>
      </c>
      <c r="AI327" s="100"/>
      <c r="AJ327" s="67"/>
    </row>
    <row r="328" spans="1:36" x14ac:dyDescent="0.2">
      <c r="A328" s="71" t="s">
        <v>64</v>
      </c>
      <c r="B328" s="19">
        <v>22919172</v>
      </c>
      <c r="C328" s="29">
        <v>14103661</v>
      </c>
      <c r="D328" s="28">
        <f t="shared" si="67"/>
        <v>37022833</v>
      </c>
      <c r="E328" s="36">
        <f t="shared" ref="E328:E367" si="75">(D328/$D$5)*100</f>
        <v>0.2124224452520489</v>
      </c>
      <c r="F328" s="12">
        <v>1516376.48</v>
      </c>
      <c r="G328" s="12"/>
      <c r="H328" s="12"/>
      <c r="I328" s="12"/>
      <c r="J328" s="12">
        <v>421016.38</v>
      </c>
      <c r="K328" s="12"/>
      <c r="L328" s="12"/>
      <c r="M328" s="12">
        <v>3725083</v>
      </c>
      <c r="N328" s="12"/>
      <c r="O328" s="12">
        <v>601049</v>
      </c>
      <c r="P328" s="13">
        <v>2771673</v>
      </c>
      <c r="Q328" s="11"/>
      <c r="R328" s="12"/>
      <c r="S328" s="13"/>
      <c r="T328" s="13"/>
      <c r="U328" s="13"/>
      <c r="V328" s="44">
        <f t="shared" si="65"/>
        <v>4709065.8599999994</v>
      </c>
      <c r="W328" s="46">
        <f t="shared" si="66"/>
        <v>4326132</v>
      </c>
      <c r="X328" s="49"/>
      <c r="Y328" s="14">
        <v>1976236</v>
      </c>
      <c r="Z328" s="42">
        <f t="shared" si="68"/>
        <v>11011433.859999999</v>
      </c>
      <c r="AA328" s="42">
        <f t="shared" ref="AA328:AA367" si="76">Z328+D328</f>
        <v>48034266.859999999</v>
      </c>
      <c r="AB328" s="66">
        <f t="shared" si="69"/>
        <v>0.17939905881719403</v>
      </c>
      <c r="AC328" s="65">
        <f t="shared" ref="AC328:AC367" si="77">(V328/B328)*100</f>
        <v>20.546404817765666</v>
      </c>
      <c r="AD328" s="58">
        <f t="shared" si="70"/>
        <v>14.012219947714286</v>
      </c>
      <c r="AE328" s="69">
        <f t="shared" si="71"/>
        <v>18.875603359493091</v>
      </c>
      <c r="AF328" s="70">
        <f t="shared" si="72"/>
        <v>0</v>
      </c>
      <c r="AG328" s="65">
        <f t="shared" si="73"/>
        <v>29.742277853237216</v>
      </c>
      <c r="AH328" s="67">
        <f t="shared" si="74"/>
        <v>5</v>
      </c>
      <c r="AI328" s="103">
        <v>34232</v>
      </c>
      <c r="AJ328" s="67">
        <v>1</v>
      </c>
    </row>
    <row r="329" spans="1:36" x14ac:dyDescent="0.2">
      <c r="A329" s="71" t="s">
        <v>285</v>
      </c>
      <c r="B329" s="19">
        <v>32099083</v>
      </c>
      <c r="C329" s="29">
        <v>14626019</v>
      </c>
      <c r="D329" s="28">
        <f t="shared" si="67"/>
        <v>46725102</v>
      </c>
      <c r="E329" s="36">
        <f t="shared" si="75"/>
        <v>0.26809024640257539</v>
      </c>
      <c r="F329" s="12">
        <v>2127906.7799999998</v>
      </c>
      <c r="G329" s="12"/>
      <c r="H329" s="12"/>
      <c r="I329" s="12"/>
      <c r="J329" s="12">
        <v>589647.80000000005</v>
      </c>
      <c r="K329" s="12"/>
      <c r="L329" s="12"/>
      <c r="M329" s="12">
        <v>4408891</v>
      </c>
      <c r="N329" s="12"/>
      <c r="O329" s="12">
        <v>2147611</v>
      </c>
      <c r="P329" s="13">
        <v>3881823</v>
      </c>
      <c r="Q329" s="11"/>
      <c r="R329" s="12"/>
      <c r="S329" s="13"/>
      <c r="T329" s="13">
        <v>4933123</v>
      </c>
      <c r="U329" s="13"/>
      <c r="V329" s="44">
        <f t="shared" si="65"/>
        <v>6599377.5800000001</v>
      </c>
      <c r="W329" s="46">
        <f t="shared" si="66"/>
        <v>11489625</v>
      </c>
      <c r="X329" s="49"/>
      <c r="Y329" s="14">
        <v>2049429</v>
      </c>
      <c r="Z329" s="42">
        <f t="shared" si="68"/>
        <v>20138431.579999998</v>
      </c>
      <c r="AA329" s="42">
        <f t="shared" si="76"/>
        <v>66863533.579999998</v>
      </c>
      <c r="AB329" s="66">
        <f t="shared" si="69"/>
        <v>0.24972287030850393</v>
      </c>
      <c r="AC329" s="65">
        <f t="shared" si="77"/>
        <v>20.55939598025277</v>
      </c>
      <c r="AD329" s="58">
        <f t="shared" si="70"/>
        <v>14.012213439624274</v>
      </c>
      <c r="AE329" s="69">
        <f t="shared" si="71"/>
        <v>35.794246832534128</v>
      </c>
      <c r="AF329" s="70">
        <f t="shared" si="72"/>
        <v>0</v>
      </c>
      <c r="AG329" s="65">
        <f t="shared" si="73"/>
        <v>43.099812987032102</v>
      </c>
      <c r="AH329" s="67">
        <f t="shared" si="74"/>
        <v>6</v>
      </c>
      <c r="AI329" s="103">
        <v>76989</v>
      </c>
      <c r="AJ329" s="67">
        <v>1</v>
      </c>
    </row>
    <row r="330" spans="1:36" x14ac:dyDescent="0.2">
      <c r="A330" s="71" t="s">
        <v>286</v>
      </c>
      <c r="B330" s="19">
        <v>16575444</v>
      </c>
      <c r="C330" s="29">
        <v>12014230</v>
      </c>
      <c r="D330" s="28">
        <f t="shared" si="67"/>
        <v>28589674</v>
      </c>
      <c r="E330" s="36">
        <f t="shared" si="75"/>
        <v>0.16403629781759071</v>
      </c>
      <c r="F330" s="12">
        <v>1098216.8999999999</v>
      </c>
      <c r="G330" s="12"/>
      <c r="H330" s="12"/>
      <c r="I330" s="12"/>
      <c r="J330" s="12">
        <v>304484.53000000003</v>
      </c>
      <c r="K330" s="12"/>
      <c r="L330" s="12"/>
      <c r="M330" s="12">
        <v>1926969</v>
      </c>
      <c r="N330" s="12"/>
      <c r="O330" s="12">
        <v>1986826</v>
      </c>
      <c r="P330" s="13">
        <v>2004510</v>
      </c>
      <c r="Q330" s="11"/>
      <c r="R330" s="12"/>
      <c r="S330" s="13">
        <v>80000</v>
      </c>
      <c r="T330" s="13"/>
      <c r="U330" s="13"/>
      <c r="V330" s="44">
        <f t="shared" si="65"/>
        <v>3407211.4299999997</v>
      </c>
      <c r="W330" s="46">
        <f t="shared" si="66"/>
        <v>3993795</v>
      </c>
      <c r="X330" s="49"/>
      <c r="Y330" s="14">
        <v>1683460</v>
      </c>
      <c r="Z330" s="42">
        <f t="shared" si="68"/>
        <v>9084466.4299999997</v>
      </c>
      <c r="AA330" s="42">
        <f t="shared" si="76"/>
        <v>37674140.43</v>
      </c>
      <c r="AB330" s="66">
        <f t="shared" si="69"/>
        <v>0.14070591218947143</v>
      </c>
      <c r="AC330" s="65">
        <f t="shared" si="77"/>
        <v>20.555777751715127</v>
      </c>
      <c r="AD330" s="58">
        <f t="shared" si="70"/>
        <v>14.012217179128417</v>
      </c>
      <c r="AE330" s="69">
        <f t="shared" si="71"/>
        <v>24.094648686333834</v>
      </c>
      <c r="AF330" s="70">
        <f t="shared" si="72"/>
        <v>0</v>
      </c>
      <c r="AG330" s="65">
        <f t="shared" si="73"/>
        <v>31.775341089933377</v>
      </c>
      <c r="AH330" s="67">
        <f t="shared" si="74"/>
        <v>6</v>
      </c>
      <c r="AI330" s="103">
        <v>21249</v>
      </c>
      <c r="AJ330" s="67">
        <v>1</v>
      </c>
    </row>
    <row r="331" spans="1:36" s="25" customFormat="1" x14ac:dyDescent="0.2">
      <c r="A331" s="87" t="s">
        <v>287</v>
      </c>
      <c r="B331" s="19">
        <v>33566537</v>
      </c>
      <c r="C331" s="94">
        <v>13581303</v>
      </c>
      <c r="D331" s="95">
        <f t="shared" si="67"/>
        <v>47147840</v>
      </c>
      <c r="E331" s="36">
        <f t="shared" si="75"/>
        <v>0.27051575067613981</v>
      </c>
      <c r="F331" s="96">
        <v>2226039.98</v>
      </c>
      <c r="G331" s="96"/>
      <c r="H331" s="96"/>
      <c r="I331" s="96"/>
      <c r="J331" s="96">
        <v>616604.38</v>
      </c>
      <c r="K331" s="96"/>
      <c r="L331" s="96"/>
      <c r="M331" s="96">
        <v>4148685</v>
      </c>
      <c r="N331" s="96"/>
      <c r="O331" s="96">
        <v>4447854.0199999996</v>
      </c>
      <c r="P331" s="97">
        <v>4059286</v>
      </c>
      <c r="Q331" s="98"/>
      <c r="R331" s="96"/>
      <c r="S331" s="97"/>
      <c r="T331" s="97"/>
      <c r="U331" s="97"/>
      <c r="V331" s="97">
        <f t="shared" si="65"/>
        <v>6901930.3599999994</v>
      </c>
      <c r="W331" s="97">
        <f t="shared" si="66"/>
        <v>8596539.0199999996</v>
      </c>
      <c r="X331" s="97"/>
      <c r="Y331" s="97">
        <v>1903042</v>
      </c>
      <c r="Z331" s="42">
        <f t="shared" si="68"/>
        <v>17401511.379999999</v>
      </c>
      <c r="AA331" s="42">
        <f t="shared" si="76"/>
        <v>64549351.379999995</v>
      </c>
      <c r="AB331" s="66">
        <f t="shared" si="69"/>
        <v>0.24107982991774438</v>
      </c>
      <c r="AC331" s="99">
        <f t="shared" si="77"/>
        <v>20.561937503412995</v>
      </c>
      <c r="AD331" s="99">
        <f t="shared" si="70"/>
        <v>14.012219593363023</v>
      </c>
      <c r="AE331" s="99">
        <f t="shared" si="71"/>
        <v>25.610443579568543</v>
      </c>
      <c r="AF331" s="99">
        <f t="shared" si="72"/>
        <v>0</v>
      </c>
      <c r="AG331" s="99">
        <f t="shared" si="73"/>
        <v>36.908395761078346</v>
      </c>
      <c r="AH331" s="100">
        <f t="shared" si="74"/>
        <v>5</v>
      </c>
      <c r="AI331" s="103">
        <v>64680</v>
      </c>
      <c r="AJ331" s="100">
        <v>1</v>
      </c>
    </row>
    <row r="332" spans="1:36" x14ac:dyDescent="0.2">
      <c r="A332" s="71" t="s">
        <v>288</v>
      </c>
      <c r="B332" s="19">
        <v>38423314</v>
      </c>
      <c r="C332" s="29">
        <v>13581303</v>
      </c>
      <c r="D332" s="28">
        <f t="shared" si="67"/>
        <v>52004617</v>
      </c>
      <c r="E332" s="36">
        <f t="shared" si="75"/>
        <v>0.29838202569577188</v>
      </c>
      <c r="F332" s="12">
        <v>2555038.6</v>
      </c>
      <c r="G332" s="12"/>
      <c r="H332" s="12"/>
      <c r="I332" s="12"/>
      <c r="J332" s="12">
        <v>705821.5</v>
      </c>
      <c r="K332" s="12"/>
      <c r="L332" s="12"/>
      <c r="M332" s="12">
        <v>5608226</v>
      </c>
      <c r="N332" s="12"/>
      <c r="O332" s="12">
        <v>18244428.82</v>
      </c>
      <c r="P332" s="13">
        <v>4646628</v>
      </c>
      <c r="Q332" s="11"/>
      <c r="R332" s="12"/>
      <c r="S332" s="13"/>
      <c r="T332" s="13"/>
      <c r="U332" s="13"/>
      <c r="V332" s="44">
        <f t="shared" si="65"/>
        <v>7907488.0999999996</v>
      </c>
      <c r="W332" s="46">
        <f t="shared" si="66"/>
        <v>23852654.82</v>
      </c>
      <c r="X332" s="49"/>
      <c r="Y332" s="14">
        <v>1903042</v>
      </c>
      <c r="Z332" s="42">
        <f t="shared" si="68"/>
        <v>33663184.920000002</v>
      </c>
      <c r="AA332" s="42">
        <f t="shared" si="76"/>
        <v>85667801.920000002</v>
      </c>
      <c r="AB332" s="66">
        <f t="shared" si="69"/>
        <v>0.31995331749684597</v>
      </c>
      <c r="AC332" s="65">
        <f t="shared" si="77"/>
        <v>20.579922127487492</v>
      </c>
      <c r="AD332" s="58">
        <f t="shared" si="70"/>
        <v>14.012219593363023</v>
      </c>
      <c r="AE332" s="69">
        <f t="shared" si="71"/>
        <v>62.078598477996984</v>
      </c>
      <c r="AF332" s="70">
        <f t="shared" si="72"/>
        <v>0</v>
      </c>
      <c r="AG332" s="65">
        <f t="shared" si="73"/>
        <v>64.731146697994149</v>
      </c>
      <c r="AH332" s="67">
        <f t="shared" si="74"/>
        <v>5</v>
      </c>
      <c r="AI332" s="103">
        <v>110922</v>
      </c>
      <c r="AJ332" s="67">
        <v>1</v>
      </c>
    </row>
    <row r="333" spans="1:36" x14ac:dyDescent="0.2">
      <c r="A333" s="71" t="s">
        <v>289</v>
      </c>
      <c r="B333" s="19">
        <v>40173766</v>
      </c>
      <c r="C333" s="29">
        <v>15148377</v>
      </c>
      <c r="D333" s="28">
        <f t="shared" si="67"/>
        <v>55322143</v>
      </c>
      <c r="E333" s="36">
        <f t="shared" si="75"/>
        <v>0.31741668425653757</v>
      </c>
      <c r="F333" s="12">
        <v>2668963.35</v>
      </c>
      <c r="G333" s="12"/>
      <c r="H333" s="12"/>
      <c r="I333" s="12"/>
      <c r="J333" s="12">
        <v>737976.62</v>
      </c>
      <c r="K333" s="12"/>
      <c r="L333" s="12"/>
      <c r="M333" s="12">
        <v>5779569</v>
      </c>
      <c r="N333" s="12"/>
      <c r="O333" s="12">
        <v>1117571</v>
      </c>
      <c r="P333" s="13">
        <v>4858315</v>
      </c>
      <c r="Q333" s="11"/>
      <c r="R333" s="12"/>
      <c r="S333" s="13"/>
      <c r="T333" s="13"/>
      <c r="U333" s="13"/>
      <c r="V333" s="44">
        <f t="shared" si="65"/>
        <v>8265254.9700000007</v>
      </c>
      <c r="W333" s="46">
        <f t="shared" si="66"/>
        <v>6897140</v>
      </c>
      <c r="X333" s="49"/>
      <c r="Y333" s="14">
        <v>2122623</v>
      </c>
      <c r="Z333" s="42">
        <f t="shared" si="68"/>
        <v>17285017.969999999</v>
      </c>
      <c r="AA333" s="42">
        <f t="shared" si="76"/>
        <v>72607160.969999999</v>
      </c>
      <c r="AB333" s="66">
        <f t="shared" si="69"/>
        <v>0.27117425106894832</v>
      </c>
      <c r="AC333" s="65">
        <f t="shared" si="77"/>
        <v>20.573761917167538</v>
      </c>
      <c r="AD333" s="58">
        <f t="shared" si="70"/>
        <v>14.012213981735469</v>
      </c>
      <c r="AE333" s="69">
        <f t="shared" si="71"/>
        <v>17.168268466541075</v>
      </c>
      <c r="AF333" s="70">
        <f t="shared" si="72"/>
        <v>0</v>
      </c>
      <c r="AG333" s="65">
        <f t="shared" si="73"/>
        <v>31.244302972862059</v>
      </c>
      <c r="AH333" s="67">
        <f t="shared" si="74"/>
        <v>5</v>
      </c>
      <c r="AI333" s="103">
        <v>113957</v>
      </c>
      <c r="AJ333" s="67">
        <v>1</v>
      </c>
    </row>
    <row r="334" spans="1:36" x14ac:dyDescent="0.2">
      <c r="A334" s="71" t="s">
        <v>63</v>
      </c>
      <c r="B334" s="19">
        <v>16227229</v>
      </c>
      <c r="C334" s="29">
        <v>12014230</v>
      </c>
      <c r="D334" s="28">
        <f t="shared" si="67"/>
        <v>28241459</v>
      </c>
      <c r="E334" s="36">
        <f t="shared" si="75"/>
        <v>0.1620383771891655</v>
      </c>
      <c r="F334" s="12">
        <v>1077743.8600000001</v>
      </c>
      <c r="G334" s="12"/>
      <c r="H334" s="12"/>
      <c r="I334" s="12"/>
      <c r="J334" s="12">
        <v>298087.96000000002</v>
      </c>
      <c r="K334" s="12"/>
      <c r="L334" s="12"/>
      <c r="M334" s="12">
        <v>1966037</v>
      </c>
      <c r="N334" s="12"/>
      <c r="O334" s="12">
        <v>1383607</v>
      </c>
      <c r="P334" s="13">
        <v>1962400</v>
      </c>
      <c r="Q334" s="11"/>
      <c r="R334" s="12"/>
      <c r="S334" s="13"/>
      <c r="T334" s="13"/>
      <c r="U334" s="13"/>
      <c r="V334" s="44">
        <f t="shared" si="65"/>
        <v>3338231.8200000003</v>
      </c>
      <c r="W334" s="46">
        <f t="shared" si="66"/>
        <v>3349644</v>
      </c>
      <c r="X334" s="49"/>
      <c r="Y334" s="14">
        <v>1683460</v>
      </c>
      <c r="Z334" s="42">
        <f t="shared" si="68"/>
        <v>8371335.8200000003</v>
      </c>
      <c r="AA334" s="42">
        <f t="shared" si="76"/>
        <v>36612794.82</v>
      </c>
      <c r="AB334" s="66">
        <f t="shared" si="69"/>
        <v>0.13674198360347445</v>
      </c>
      <c r="AC334" s="65">
        <f t="shared" si="77"/>
        <v>20.571792140235402</v>
      </c>
      <c r="AD334" s="58">
        <f t="shared" si="70"/>
        <v>14.012217179128417</v>
      </c>
      <c r="AE334" s="69">
        <f t="shared" si="71"/>
        <v>20.64211948940882</v>
      </c>
      <c r="AF334" s="70">
        <f t="shared" si="72"/>
        <v>0</v>
      </c>
      <c r="AG334" s="65">
        <f t="shared" si="73"/>
        <v>29.642009005271291</v>
      </c>
      <c r="AH334" s="67">
        <f t="shared" si="74"/>
        <v>5</v>
      </c>
      <c r="AI334" s="103">
        <v>21488</v>
      </c>
      <c r="AJ334" s="67">
        <v>1</v>
      </c>
    </row>
    <row r="335" spans="1:36" x14ac:dyDescent="0.2">
      <c r="A335" s="71" t="s">
        <v>290</v>
      </c>
      <c r="B335" s="19">
        <v>17155556</v>
      </c>
      <c r="C335" s="29">
        <v>12014230</v>
      </c>
      <c r="D335" s="28">
        <f t="shared" si="67"/>
        <v>29169786</v>
      </c>
      <c r="E335" s="36">
        <f t="shared" si="75"/>
        <v>0.16736475216791169</v>
      </c>
      <c r="F335" s="12">
        <v>1139616.81</v>
      </c>
      <c r="G335" s="12"/>
      <c r="H335" s="12"/>
      <c r="I335" s="12"/>
      <c r="J335" s="12">
        <v>315140.96000000002</v>
      </c>
      <c r="K335" s="12"/>
      <c r="L335" s="12"/>
      <c r="M335" s="12">
        <v>2122717</v>
      </c>
      <c r="N335" s="12"/>
      <c r="O335" s="12">
        <v>1803689</v>
      </c>
      <c r="P335" s="13">
        <v>2074665</v>
      </c>
      <c r="Q335" s="11"/>
      <c r="R335" s="12"/>
      <c r="S335" s="13"/>
      <c r="T335" s="13"/>
      <c r="U335" s="13"/>
      <c r="V335" s="44">
        <f t="shared" si="65"/>
        <v>3529422.77</v>
      </c>
      <c r="W335" s="46">
        <f t="shared" si="66"/>
        <v>3926406</v>
      </c>
      <c r="X335" s="49"/>
      <c r="Y335" s="14">
        <v>1683460</v>
      </c>
      <c r="Z335" s="42">
        <f t="shared" si="68"/>
        <v>9139288.7699999996</v>
      </c>
      <c r="AA335" s="42">
        <f t="shared" si="76"/>
        <v>38309074.769999996</v>
      </c>
      <c r="AB335" s="66">
        <f t="shared" si="69"/>
        <v>0.14307727393709019</v>
      </c>
      <c r="AC335" s="65">
        <f t="shared" si="77"/>
        <v>20.573059654843014</v>
      </c>
      <c r="AD335" s="58">
        <f t="shared" si="70"/>
        <v>14.012217179128417</v>
      </c>
      <c r="AE335" s="69">
        <f t="shared" si="71"/>
        <v>22.887081013288057</v>
      </c>
      <c r="AF335" s="70">
        <f t="shared" si="72"/>
        <v>0</v>
      </c>
      <c r="AG335" s="65">
        <f t="shared" si="73"/>
        <v>31.331353510786808</v>
      </c>
      <c r="AH335" s="67">
        <f t="shared" si="74"/>
        <v>5</v>
      </c>
      <c r="AI335" s="103">
        <v>23608</v>
      </c>
      <c r="AJ335" s="67">
        <v>1</v>
      </c>
    </row>
    <row r="336" spans="1:36" x14ac:dyDescent="0.2">
      <c r="A336" s="71" t="s">
        <v>291</v>
      </c>
      <c r="B336" s="19">
        <v>16936359</v>
      </c>
      <c r="C336" s="29">
        <v>11491872</v>
      </c>
      <c r="D336" s="28">
        <f t="shared" si="67"/>
        <v>28428231</v>
      </c>
      <c r="E336" s="36">
        <f t="shared" si="75"/>
        <v>0.16311000142020735</v>
      </c>
      <c r="F336" s="12">
        <v>1122217.17</v>
      </c>
      <c r="G336" s="12"/>
      <c r="H336" s="12"/>
      <c r="I336" s="12"/>
      <c r="J336" s="12">
        <v>311114.40999999997</v>
      </c>
      <c r="K336" s="12"/>
      <c r="L336" s="12"/>
      <c r="M336" s="12">
        <v>1928037</v>
      </c>
      <c r="N336" s="12"/>
      <c r="O336" s="12">
        <v>2072729</v>
      </c>
      <c r="P336" s="13">
        <v>2048157</v>
      </c>
      <c r="Q336" s="11"/>
      <c r="R336" s="12"/>
      <c r="S336" s="13"/>
      <c r="T336" s="13"/>
      <c r="U336" s="13"/>
      <c r="V336" s="44">
        <f t="shared" si="65"/>
        <v>3481488.58</v>
      </c>
      <c r="W336" s="46">
        <f t="shared" si="66"/>
        <v>4000766</v>
      </c>
      <c r="X336" s="49"/>
      <c r="Y336" s="14">
        <v>1610266</v>
      </c>
      <c r="Z336" s="42">
        <f t="shared" si="68"/>
        <v>9092520.5800000001</v>
      </c>
      <c r="AA336" s="42">
        <f t="shared" si="76"/>
        <v>37520751.579999998</v>
      </c>
      <c r="AB336" s="66">
        <f t="shared" si="69"/>
        <v>0.14013303334439081</v>
      </c>
      <c r="AC336" s="65">
        <f t="shared" si="77"/>
        <v>20.556298906984672</v>
      </c>
      <c r="AD336" s="58">
        <f t="shared" si="70"/>
        <v>14.012216634504803</v>
      </c>
      <c r="AE336" s="69">
        <f t="shared" si="71"/>
        <v>23.622349998603596</v>
      </c>
      <c r="AF336" s="70">
        <f t="shared" si="72"/>
        <v>0</v>
      </c>
      <c r="AG336" s="65">
        <f t="shared" si="73"/>
        <v>31.984123739532016</v>
      </c>
      <c r="AH336" s="67">
        <f t="shared" si="74"/>
        <v>5</v>
      </c>
      <c r="AI336" s="103">
        <v>22426</v>
      </c>
      <c r="AJ336" s="67">
        <v>1</v>
      </c>
    </row>
    <row r="337" spans="1:36" x14ac:dyDescent="0.2">
      <c r="A337" s="71" t="s">
        <v>292</v>
      </c>
      <c r="B337" s="19">
        <v>23939062</v>
      </c>
      <c r="C337" s="29">
        <v>12014230</v>
      </c>
      <c r="D337" s="28">
        <f t="shared" si="67"/>
        <v>35953292</v>
      </c>
      <c r="E337" s="36">
        <f t="shared" si="75"/>
        <v>0.20628583991670565</v>
      </c>
      <c r="F337" s="12">
        <v>1583523.55</v>
      </c>
      <c r="G337" s="12"/>
      <c r="H337" s="12"/>
      <c r="I337" s="12"/>
      <c r="J337" s="12">
        <v>439751.37</v>
      </c>
      <c r="K337" s="12"/>
      <c r="L337" s="12"/>
      <c r="M337" s="12">
        <v>2910749</v>
      </c>
      <c r="N337" s="12"/>
      <c r="O337" s="12">
        <v>1541086</v>
      </c>
      <c r="P337" s="13">
        <v>2895011</v>
      </c>
      <c r="Q337" s="11"/>
      <c r="R337" s="12"/>
      <c r="S337" s="13"/>
      <c r="T337" s="13"/>
      <c r="U337" s="13"/>
      <c r="V337" s="44">
        <f t="shared" si="65"/>
        <v>4918285.92</v>
      </c>
      <c r="W337" s="46">
        <f t="shared" si="66"/>
        <v>4451835</v>
      </c>
      <c r="X337" s="49"/>
      <c r="Y337" s="14">
        <v>1683460</v>
      </c>
      <c r="Z337" s="42">
        <f t="shared" si="68"/>
        <v>11053580.92</v>
      </c>
      <c r="AA337" s="42">
        <f t="shared" si="76"/>
        <v>47006872.920000002</v>
      </c>
      <c r="AB337" s="66">
        <f t="shared" si="69"/>
        <v>0.17556193340820869</v>
      </c>
      <c r="AC337" s="65">
        <f t="shared" si="77"/>
        <v>20.54502352681989</v>
      </c>
      <c r="AD337" s="58">
        <f t="shared" si="70"/>
        <v>14.012217179128417</v>
      </c>
      <c r="AE337" s="69">
        <f t="shared" si="71"/>
        <v>18.596530641008407</v>
      </c>
      <c r="AF337" s="70">
        <f t="shared" si="72"/>
        <v>0</v>
      </c>
      <c r="AG337" s="65">
        <f t="shared" si="73"/>
        <v>30.744280440300152</v>
      </c>
      <c r="AH337" s="67">
        <f t="shared" si="74"/>
        <v>5</v>
      </c>
      <c r="AI337" s="103">
        <v>46969</v>
      </c>
      <c r="AJ337" s="67">
        <v>1</v>
      </c>
    </row>
    <row r="338" spans="1:36" x14ac:dyDescent="0.2">
      <c r="A338" s="71" t="s">
        <v>43</v>
      </c>
      <c r="B338" s="19">
        <v>27634777</v>
      </c>
      <c r="C338" s="29">
        <v>11491872</v>
      </c>
      <c r="D338" s="28">
        <f t="shared" si="67"/>
        <v>39126649</v>
      </c>
      <c r="E338" s="36">
        <f t="shared" si="75"/>
        <v>0.22449331349382781</v>
      </c>
      <c r="F338" s="12">
        <v>1827616.62</v>
      </c>
      <c r="G338" s="12"/>
      <c r="H338" s="12"/>
      <c r="I338" s="12"/>
      <c r="J338" s="12">
        <v>507640.23</v>
      </c>
      <c r="K338" s="12"/>
      <c r="L338" s="12"/>
      <c r="M338" s="12">
        <v>3364355</v>
      </c>
      <c r="N338" s="12"/>
      <c r="O338" s="12">
        <v>724796</v>
      </c>
      <c r="P338" s="13">
        <v>3341943</v>
      </c>
      <c r="Q338" s="11"/>
      <c r="R338" s="12"/>
      <c r="S338" s="13"/>
      <c r="T338" s="13"/>
      <c r="U338" s="13"/>
      <c r="V338" s="44">
        <f t="shared" si="65"/>
        <v>5677199.8499999996</v>
      </c>
      <c r="W338" s="46">
        <f t="shared" si="66"/>
        <v>4089151</v>
      </c>
      <c r="X338" s="49"/>
      <c r="Y338" s="14">
        <v>1610266</v>
      </c>
      <c r="Z338" s="42">
        <f t="shared" si="68"/>
        <v>11376616.85</v>
      </c>
      <c r="AA338" s="42">
        <f t="shared" si="76"/>
        <v>50503265.850000001</v>
      </c>
      <c r="AB338" s="66">
        <f t="shared" si="69"/>
        <v>0.1886203111435297</v>
      </c>
      <c r="AC338" s="65">
        <f t="shared" si="77"/>
        <v>20.543678894170196</v>
      </c>
      <c r="AD338" s="58">
        <f t="shared" si="70"/>
        <v>14.012216634504803</v>
      </c>
      <c r="AE338" s="69">
        <f t="shared" si="71"/>
        <v>14.797119585947808</v>
      </c>
      <c r="AF338" s="70">
        <f t="shared" si="72"/>
        <v>0</v>
      </c>
      <c r="AG338" s="65">
        <f t="shared" si="73"/>
        <v>29.076389470511515</v>
      </c>
      <c r="AH338" s="67">
        <f t="shared" si="74"/>
        <v>5</v>
      </c>
      <c r="AI338" s="103">
        <v>67389</v>
      </c>
      <c r="AJ338" s="67">
        <v>1</v>
      </c>
    </row>
    <row r="339" spans="1:36" x14ac:dyDescent="0.2">
      <c r="A339" s="71" t="s">
        <v>293</v>
      </c>
      <c r="B339" s="19">
        <v>15870130</v>
      </c>
      <c r="C339" s="29">
        <v>12014230</v>
      </c>
      <c r="D339" s="28">
        <f t="shared" si="67"/>
        <v>27884360</v>
      </c>
      <c r="E339" s="36">
        <f t="shared" si="75"/>
        <v>0.15998948366507831</v>
      </c>
      <c r="F339" s="12">
        <v>1050835.4099999999</v>
      </c>
      <c r="G339" s="12"/>
      <c r="H339" s="12"/>
      <c r="I339" s="12"/>
      <c r="J339" s="12">
        <v>291528.19</v>
      </c>
      <c r="K339" s="12"/>
      <c r="L339" s="12"/>
      <c r="M339" s="12">
        <v>1740634</v>
      </c>
      <c r="N339" s="12"/>
      <c r="O339" s="12">
        <v>319101</v>
      </c>
      <c r="P339" s="13">
        <v>1919215</v>
      </c>
      <c r="Q339" s="11"/>
      <c r="R339" s="12"/>
      <c r="S339" s="13"/>
      <c r="T339" s="13"/>
      <c r="U339" s="13"/>
      <c r="V339" s="44">
        <f t="shared" si="65"/>
        <v>3261578.5999999996</v>
      </c>
      <c r="W339" s="46">
        <f t="shared" si="66"/>
        <v>2059735</v>
      </c>
      <c r="X339" s="49"/>
      <c r="Y339" s="14">
        <v>1683460</v>
      </c>
      <c r="Z339" s="42">
        <f t="shared" si="68"/>
        <v>7004773.5999999996</v>
      </c>
      <c r="AA339" s="42">
        <f t="shared" si="76"/>
        <v>34889133.600000001</v>
      </c>
      <c r="AB339" s="66">
        <f t="shared" si="69"/>
        <v>0.13030442931563754</v>
      </c>
      <c r="AC339" s="65">
        <f t="shared" si="77"/>
        <v>20.551681681246464</v>
      </c>
      <c r="AD339" s="58">
        <f t="shared" si="70"/>
        <v>14.012217179128417</v>
      </c>
      <c r="AE339" s="69">
        <f t="shared" si="71"/>
        <v>12.978690155657199</v>
      </c>
      <c r="AF339" s="70">
        <f t="shared" si="72"/>
        <v>0</v>
      </c>
      <c r="AG339" s="65">
        <f t="shared" si="73"/>
        <v>25.120797464958848</v>
      </c>
      <c r="AH339" s="67">
        <f t="shared" si="74"/>
        <v>5</v>
      </c>
      <c r="AI339" s="103">
        <v>19026</v>
      </c>
      <c r="AJ339" s="67">
        <v>1</v>
      </c>
    </row>
    <row r="340" spans="1:36" s="83" customFormat="1" x14ac:dyDescent="0.2">
      <c r="A340" s="82" t="s">
        <v>294</v>
      </c>
      <c r="B340" s="72">
        <v>15683996</v>
      </c>
      <c r="C340" s="73">
        <v>12014230</v>
      </c>
      <c r="D340" s="74">
        <f t="shared" si="67"/>
        <v>27698226</v>
      </c>
      <c r="E340" s="36">
        <f t="shared" si="75"/>
        <v>0.1589215200269487</v>
      </c>
      <c r="F340" s="75">
        <v>1039665.9</v>
      </c>
      <c r="G340" s="75"/>
      <c r="H340" s="75"/>
      <c r="I340" s="75"/>
      <c r="J340" s="75">
        <v>288108.96000000002</v>
      </c>
      <c r="K340" s="75"/>
      <c r="L340" s="75"/>
      <c r="M340" s="75">
        <v>1739885</v>
      </c>
      <c r="N340" s="75"/>
      <c r="O340" s="75">
        <v>1491340</v>
      </c>
      <c r="P340" s="76">
        <v>1896705</v>
      </c>
      <c r="Q340" s="77"/>
      <c r="R340" s="75"/>
      <c r="S340" s="76"/>
      <c r="T340" s="76"/>
      <c r="U340" s="76"/>
      <c r="V340" s="76">
        <f t="shared" si="65"/>
        <v>3224479.8600000003</v>
      </c>
      <c r="W340" s="76">
        <f t="shared" si="66"/>
        <v>3231225</v>
      </c>
      <c r="X340" s="76"/>
      <c r="Y340" s="76">
        <v>1683460</v>
      </c>
      <c r="Z340" s="78">
        <f t="shared" si="68"/>
        <v>8139164.8600000003</v>
      </c>
      <c r="AA340" s="78">
        <f t="shared" si="76"/>
        <v>35837390.859999999</v>
      </c>
      <c r="AB340" s="79">
        <f t="shared" si="69"/>
        <v>0.13384599393358809</v>
      </c>
      <c r="AC340" s="80">
        <f t="shared" si="77"/>
        <v>20.559045411641268</v>
      </c>
      <c r="AD340" s="80">
        <f t="shared" si="70"/>
        <v>14.012217179128417</v>
      </c>
      <c r="AE340" s="80">
        <f t="shared" si="71"/>
        <v>20.602051926052521</v>
      </c>
      <c r="AF340" s="80">
        <f t="shared" si="72"/>
        <v>0</v>
      </c>
      <c r="AG340" s="80">
        <f t="shared" si="73"/>
        <v>29.385148565110271</v>
      </c>
      <c r="AH340" s="81">
        <f t="shared" si="74"/>
        <v>5</v>
      </c>
      <c r="AI340" s="104">
        <v>13928</v>
      </c>
      <c r="AJ340" s="81"/>
    </row>
    <row r="341" spans="1:36" x14ac:dyDescent="0.2">
      <c r="A341" s="71" t="s">
        <v>295</v>
      </c>
      <c r="B341" s="19">
        <v>20804891</v>
      </c>
      <c r="C341" s="29">
        <v>11491872</v>
      </c>
      <c r="D341" s="28">
        <f t="shared" si="67"/>
        <v>32296763</v>
      </c>
      <c r="E341" s="36">
        <f t="shared" si="75"/>
        <v>0.18530611555809082</v>
      </c>
      <c r="F341" s="12">
        <v>1381929</v>
      </c>
      <c r="G341" s="12"/>
      <c r="H341" s="12"/>
      <c r="I341" s="12"/>
      <c r="J341" s="12">
        <v>382177.84</v>
      </c>
      <c r="K341" s="12"/>
      <c r="L341" s="12"/>
      <c r="M341" s="12">
        <v>3560338</v>
      </c>
      <c r="N341" s="12"/>
      <c r="O341" s="12">
        <v>1458876</v>
      </c>
      <c r="P341" s="13">
        <v>2515988</v>
      </c>
      <c r="Q341" s="11"/>
      <c r="R341" s="12"/>
      <c r="S341" s="13"/>
      <c r="T341" s="13"/>
      <c r="U341" s="13"/>
      <c r="V341" s="44">
        <f t="shared" si="65"/>
        <v>4280094.84</v>
      </c>
      <c r="W341" s="46">
        <f t="shared" si="66"/>
        <v>5019214</v>
      </c>
      <c r="X341" s="49"/>
      <c r="Y341" s="14">
        <v>1610266</v>
      </c>
      <c r="Z341" s="42">
        <f t="shared" si="68"/>
        <v>10909574.84</v>
      </c>
      <c r="AA341" s="42">
        <f t="shared" si="76"/>
        <v>43206337.840000004</v>
      </c>
      <c r="AB341" s="66">
        <f t="shared" si="69"/>
        <v>0.16136764127211906</v>
      </c>
      <c r="AC341" s="65">
        <f t="shared" si="77"/>
        <v>20.572541524009907</v>
      </c>
      <c r="AD341" s="58">
        <f t="shared" si="70"/>
        <v>14.012216634504803</v>
      </c>
      <c r="AE341" s="69">
        <f t="shared" si="71"/>
        <v>24.125163645413956</v>
      </c>
      <c r="AF341" s="70">
        <f t="shared" si="72"/>
        <v>0</v>
      </c>
      <c r="AG341" s="65">
        <f t="shared" si="73"/>
        <v>33.779158734886217</v>
      </c>
      <c r="AH341" s="67">
        <f t="shared" si="74"/>
        <v>5</v>
      </c>
      <c r="AI341" s="103">
        <v>29540</v>
      </c>
      <c r="AJ341" s="67">
        <v>1</v>
      </c>
    </row>
    <row r="342" spans="1:36" x14ac:dyDescent="0.2">
      <c r="A342" s="85" t="s">
        <v>296</v>
      </c>
      <c r="B342" s="20">
        <v>1273182682</v>
      </c>
      <c r="C342" s="29">
        <v>446726363</v>
      </c>
      <c r="D342" s="28">
        <f t="shared" si="67"/>
        <v>1719909045</v>
      </c>
      <c r="E342" s="36">
        <f t="shared" si="75"/>
        <v>9.8681612222926383</v>
      </c>
      <c r="F342" s="8">
        <v>84484946.799999997</v>
      </c>
      <c r="G342" s="8"/>
      <c r="H342" s="8"/>
      <c r="I342" s="8"/>
      <c r="J342" s="8">
        <v>23402160.239999998</v>
      </c>
      <c r="K342" s="8"/>
      <c r="L342" s="8"/>
      <c r="M342" s="8">
        <v>169238890</v>
      </c>
      <c r="N342" s="8"/>
      <c r="O342" s="8">
        <f>SUM(O343:O363)</f>
        <v>276225811.68000001</v>
      </c>
      <c r="P342" s="9">
        <f>SUM(P343:P363)</f>
        <v>153969194</v>
      </c>
      <c r="Q342" s="7"/>
      <c r="R342" s="8"/>
      <c r="S342" s="9">
        <v>13900000</v>
      </c>
      <c r="T342" s="9">
        <v>76455961</v>
      </c>
      <c r="U342" s="9"/>
      <c r="V342" s="43">
        <f t="shared" si="65"/>
        <v>261856301.03999999</v>
      </c>
      <c r="W342" s="45">
        <f t="shared" si="66"/>
        <v>535820662.68000001</v>
      </c>
      <c r="X342" s="48"/>
      <c r="Y342" s="14">
        <v>60311779</v>
      </c>
      <c r="Z342" s="42">
        <f t="shared" si="68"/>
        <v>857988742.72000003</v>
      </c>
      <c r="AA342" s="42">
        <f t="shared" si="76"/>
        <v>2577897787.7200003</v>
      </c>
      <c r="AB342" s="66">
        <f t="shared" si="69"/>
        <v>9.6279690953087798</v>
      </c>
      <c r="AC342" s="65">
        <f t="shared" si="77"/>
        <v>20.567064313870397</v>
      </c>
      <c r="AD342" s="58">
        <f t="shared" si="70"/>
        <v>13.50083272340925</v>
      </c>
      <c r="AE342" s="69">
        <f t="shared" si="71"/>
        <v>42.085135955375804</v>
      </c>
      <c r="AF342" s="70">
        <f t="shared" si="72"/>
        <v>0</v>
      </c>
      <c r="AG342" s="65">
        <f t="shared" si="73"/>
        <v>49.885704433864412</v>
      </c>
      <c r="AH342" s="67">
        <f t="shared" si="74"/>
        <v>7</v>
      </c>
      <c r="AI342" s="100"/>
      <c r="AJ342" s="67"/>
    </row>
    <row r="343" spans="1:36" x14ac:dyDescent="0.2">
      <c r="A343" s="71" t="s">
        <v>297</v>
      </c>
      <c r="B343" s="19">
        <v>29476357</v>
      </c>
      <c r="C343" s="29">
        <v>15722166</v>
      </c>
      <c r="D343" s="28">
        <f t="shared" si="67"/>
        <v>45198523</v>
      </c>
      <c r="E343" s="36">
        <f t="shared" si="75"/>
        <v>0.25933133689258664</v>
      </c>
      <c r="F343" s="12">
        <v>1956727.85</v>
      </c>
      <c r="G343" s="12"/>
      <c r="H343" s="12"/>
      <c r="I343" s="12"/>
      <c r="J343" s="12">
        <v>541800.03</v>
      </c>
      <c r="K343" s="12"/>
      <c r="L343" s="12"/>
      <c r="M343" s="12">
        <v>3564001</v>
      </c>
      <c r="N343" s="12"/>
      <c r="O343" s="12">
        <v>3793426.23</v>
      </c>
      <c r="P343" s="13">
        <v>3564650</v>
      </c>
      <c r="Q343" s="11"/>
      <c r="R343" s="12"/>
      <c r="S343" s="13"/>
      <c r="T343" s="13"/>
      <c r="U343" s="13"/>
      <c r="V343" s="44">
        <f t="shared" si="65"/>
        <v>6063177.8799999999</v>
      </c>
      <c r="W343" s="46">
        <f t="shared" si="66"/>
        <v>7357427.2300000004</v>
      </c>
      <c r="X343" s="49"/>
      <c r="Y343" s="14">
        <v>2122623</v>
      </c>
      <c r="Z343" s="42">
        <f t="shared" si="68"/>
        <v>15543228.109999999</v>
      </c>
      <c r="AA343" s="42">
        <f t="shared" si="76"/>
        <v>60741751.109999999</v>
      </c>
      <c r="AB343" s="66">
        <f t="shared" si="69"/>
        <v>0.22685915061017858</v>
      </c>
      <c r="AC343" s="65">
        <f t="shared" si="77"/>
        <v>20.569631043619125</v>
      </c>
      <c r="AD343" s="58">
        <f t="shared" si="70"/>
        <v>13.500830610744091</v>
      </c>
      <c r="AE343" s="69">
        <f t="shared" si="71"/>
        <v>24.960436019959996</v>
      </c>
      <c r="AF343" s="70">
        <f t="shared" si="72"/>
        <v>0</v>
      </c>
      <c r="AG343" s="65">
        <f t="shared" si="73"/>
        <v>34.388796532134471</v>
      </c>
      <c r="AH343" s="67">
        <f t="shared" si="74"/>
        <v>5</v>
      </c>
      <c r="AI343" s="103">
        <v>12786</v>
      </c>
      <c r="AJ343" s="67">
        <v>1</v>
      </c>
    </row>
    <row r="344" spans="1:36" x14ac:dyDescent="0.2">
      <c r="A344" s="71" t="s">
        <v>298</v>
      </c>
      <c r="B344" s="19">
        <v>45577006</v>
      </c>
      <c r="C344" s="29">
        <v>15722166</v>
      </c>
      <c r="D344" s="28">
        <f t="shared" si="67"/>
        <v>61299172</v>
      </c>
      <c r="E344" s="36">
        <f t="shared" si="75"/>
        <v>0.35171052437197148</v>
      </c>
      <c r="F344" s="12">
        <v>3027055.18</v>
      </c>
      <c r="G344" s="12"/>
      <c r="H344" s="12"/>
      <c r="I344" s="12"/>
      <c r="J344" s="12">
        <v>837743.42</v>
      </c>
      <c r="K344" s="12"/>
      <c r="L344" s="12"/>
      <c r="M344" s="12">
        <v>7642492</v>
      </c>
      <c r="N344" s="12"/>
      <c r="O344" s="12">
        <v>2635902.7999999998</v>
      </c>
      <c r="P344" s="13">
        <v>5511742</v>
      </c>
      <c r="Q344" s="11"/>
      <c r="R344" s="12"/>
      <c r="S344" s="13">
        <v>256000</v>
      </c>
      <c r="T344" s="13">
        <v>14113218</v>
      </c>
      <c r="U344" s="13"/>
      <c r="V344" s="44">
        <f t="shared" si="65"/>
        <v>9376540.5999999996</v>
      </c>
      <c r="W344" s="46">
        <f t="shared" si="66"/>
        <v>24647612.800000001</v>
      </c>
      <c r="X344" s="49"/>
      <c r="Y344" s="14">
        <v>2122623</v>
      </c>
      <c r="Z344" s="42">
        <f t="shared" si="68"/>
        <v>36146776.399999999</v>
      </c>
      <c r="AA344" s="42">
        <f t="shared" si="76"/>
        <v>97445948.400000006</v>
      </c>
      <c r="AB344" s="66">
        <f t="shared" si="69"/>
        <v>0.36394250545055279</v>
      </c>
      <c r="AC344" s="65">
        <f t="shared" si="77"/>
        <v>20.57296304193391</v>
      </c>
      <c r="AD344" s="58">
        <f t="shared" si="70"/>
        <v>13.500830610744091</v>
      </c>
      <c r="AE344" s="69">
        <f t="shared" si="71"/>
        <v>54.079052055328077</v>
      </c>
      <c r="AF344" s="70">
        <f t="shared" si="72"/>
        <v>0</v>
      </c>
      <c r="AG344" s="65">
        <f t="shared" si="73"/>
        <v>58.967805307386534</v>
      </c>
      <c r="AH344" s="67">
        <f t="shared" si="74"/>
        <v>7</v>
      </c>
      <c r="AI344" s="103">
        <v>95351</v>
      </c>
      <c r="AJ344" s="67">
        <v>1</v>
      </c>
    </row>
    <row r="345" spans="1:36" x14ac:dyDescent="0.2">
      <c r="A345" s="71" t="s">
        <v>299</v>
      </c>
      <c r="B345" s="19">
        <v>74882513</v>
      </c>
      <c r="C345" s="29">
        <v>22770033</v>
      </c>
      <c r="D345" s="28">
        <f t="shared" si="67"/>
        <v>97652546</v>
      </c>
      <c r="E345" s="36">
        <f t="shared" si="75"/>
        <v>0.56029187735061181</v>
      </c>
      <c r="F345" s="12">
        <v>4967421.37</v>
      </c>
      <c r="G345" s="12"/>
      <c r="H345" s="12"/>
      <c r="I345" s="12"/>
      <c r="J345" s="12">
        <v>1376403.09</v>
      </c>
      <c r="K345" s="12"/>
      <c r="L345" s="12"/>
      <c r="M345" s="12">
        <v>11264991</v>
      </c>
      <c r="N345" s="12"/>
      <c r="O345" s="12">
        <v>1522449</v>
      </c>
      <c r="P345" s="13">
        <v>9055731</v>
      </c>
      <c r="Q345" s="11"/>
      <c r="R345" s="12"/>
      <c r="S345" s="13">
        <v>796000</v>
      </c>
      <c r="T345" s="13">
        <v>9538675</v>
      </c>
      <c r="U345" s="13"/>
      <c r="V345" s="44">
        <f t="shared" si="65"/>
        <v>15399555.460000001</v>
      </c>
      <c r="W345" s="46">
        <f t="shared" si="66"/>
        <v>23122115</v>
      </c>
      <c r="X345" s="49"/>
      <c r="Y345" s="14">
        <v>3074144</v>
      </c>
      <c r="Z345" s="42">
        <f t="shared" si="68"/>
        <v>41595814.460000001</v>
      </c>
      <c r="AA345" s="42">
        <f t="shared" si="76"/>
        <v>139248360.46000001</v>
      </c>
      <c r="AB345" s="66">
        <f t="shared" si="69"/>
        <v>0.52006674487550153</v>
      </c>
      <c r="AC345" s="65">
        <f t="shared" si="77"/>
        <v>20.564955478991472</v>
      </c>
      <c r="AD345" s="58">
        <f t="shared" si="70"/>
        <v>13.500832431819488</v>
      </c>
      <c r="AE345" s="69">
        <f t="shared" si="71"/>
        <v>30.877856623214555</v>
      </c>
      <c r="AF345" s="70">
        <f t="shared" si="72"/>
        <v>0</v>
      </c>
      <c r="AG345" s="65">
        <f t="shared" si="73"/>
        <v>42.595729618764885</v>
      </c>
      <c r="AH345" s="67">
        <f t="shared" si="74"/>
        <v>7</v>
      </c>
      <c r="AI345" s="103">
        <v>285338</v>
      </c>
      <c r="AJ345" s="67">
        <v>1</v>
      </c>
    </row>
    <row r="346" spans="1:36" s="25" customFormat="1" x14ac:dyDescent="0.2">
      <c r="A346" s="87" t="s">
        <v>300</v>
      </c>
      <c r="B346" s="19">
        <v>40571642</v>
      </c>
      <c r="C346" s="94">
        <v>17890740</v>
      </c>
      <c r="D346" s="95">
        <f t="shared" si="67"/>
        <v>58462382</v>
      </c>
      <c r="E346" s="36">
        <f t="shared" si="75"/>
        <v>0.3354341397833972</v>
      </c>
      <c r="F346" s="96">
        <v>2693356.2</v>
      </c>
      <c r="G346" s="96"/>
      <c r="H346" s="96"/>
      <c r="I346" s="96"/>
      <c r="J346" s="96">
        <v>745740.64</v>
      </c>
      <c r="K346" s="96"/>
      <c r="L346" s="96"/>
      <c r="M346" s="96">
        <v>5826424</v>
      </c>
      <c r="N346" s="96"/>
      <c r="O346" s="96">
        <v>1408849</v>
      </c>
      <c r="P346" s="97">
        <v>4906431</v>
      </c>
      <c r="Q346" s="98"/>
      <c r="R346" s="96"/>
      <c r="S346" s="97">
        <v>168000</v>
      </c>
      <c r="T346" s="97"/>
      <c r="U346" s="97"/>
      <c r="V346" s="97">
        <f t="shared" si="65"/>
        <v>8345527.8399999999</v>
      </c>
      <c r="W346" s="97">
        <f t="shared" si="66"/>
        <v>7403273</v>
      </c>
      <c r="X346" s="97"/>
      <c r="Y346" s="97">
        <v>2415399</v>
      </c>
      <c r="Z346" s="42">
        <f t="shared" si="68"/>
        <v>18164199.84</v>
      </c>
      <c r="AA346" s="42">
        <f t="shared" si="76"/>
        <v>76626581.840000004</v>
      </c>
      <c r="AB346" s="66">
        <f t="shared" si="69"/>
        <v>0.28618604094740824</v>
      </c>
      <c r="AC346" s="99">
        <f t="shared" si="77"/>
        <v>20.569854776890718</v>
      </c>
      <c r="AD346" s="99">
        <f t="shared" si="70"/>
        <v>13.500833392022912</v>
      </c>
      <c r="AE346" s="99">
        <f t="shared" si="71"/>
        <v>18.247407881593748</v>
      </c>
      <c r="AF346" s="99">
        <f t="shared" si="72"/>
        <v>0</v>
      </c>
      <c r="AG346" s="99">
        <f t="shared" si="73"/>
        <v>31.06989352572052</v>
      </c>
      <c r="AH346" s="100">
        <f t="shared" si="74"/>
        <v>6</v>
      </c>
      <c r="AI346" s="103">
        <v>42455</v>
      </c>
      <c r="AJ346" s="100">
        <v>0</v>
      </c>
    </row>
    <row r="347" spans="1:36" x14ac:dyDescent="0.2">
      <c r="A347" s="71" t="s">
        <v>301</v>
      </c>
      <c r="B347" s="19">
        <v>55804490</v>
      </c>
      <c r="C347" s="29">
        <v>16806453</v>
      </c>
      <c r="D347" s="28">
        <f t="shared" si="67"/>
        <v>72610943</v>
      </c>
      <c r="E347" s="36">
        <f t="shared" si="75"/>
        <v>0.41661301457176825</v>
      </c>
      <c r="F347" s="12">
        <v>3694620.94</v>
      </c>
      <c r="G347" s="12"/>
      <c r="H347" s="12"/>
      <c r="I347" s="12"/>
      <c r="J347" s="12">
        <v>1025733.1</v>
      </c>
      <c r="K347" s="12"/>
      <c r="L347" s="12"/>
      <c r="M347" s="12">
        <v>9846372</v>
      </c>
      <c r="N347" s="12"/>
      <c r="O347" s="12">
        <v>10892994.65</v>
      </c>
      <c r="P347" s="13">
        <v>6748578</v>
      </c>
      <c r="Q347" s="11"/>
      <c r="R347" s="12"/>
      <c r="S347" s="13">
        <v>428000</v>
      </c>
      <c r="T347" s="13"/>
      <c r="U347" s="13"/>
      <c r="V347" s="44">
        <f t="shared" si="65"/>
        <v>11468932.039999999</v>
      </c>
      <c r="W347" s="46">
        <f t="shared" si="66"/>
        <v>21167366.649999999</v>
      </c>
      <c r="X347" s="49"/>
      <c r="Y347" s="14">
        <v>2269011</v>
      </c>
      <c r="Z347" s="42">
        <f t="shared" si="68"/>
        <v>34905309.689999998</v>
      </c>
      <c r="AA347" s="42">
        <f t="shared" si="76"/>
        <v>107516252.69</v>
      </c>
      <c r="AB347" s="66">
        <f t="shared" si="69"/>
        <v>0.40155322025326329</v>
      </c>
      <c r="AC347" s="65">
        <f t="shared" si="77"/>
        <v>20.551987913517351</v>
      </c>
      <c r="AD347" s="58">
        <f t="shared" si="70"/>
        <v>13.500832091102149</v>
      </c>
      <c r="AE347" s="69">
        <f t="shared" si="71"/>
        <v>37.931296657311982</v>
      </c>
      <c r="AF347" s="70">
        <f t="shared" si="72"/>
        <v>0</v>
      </c>
      <c r="AG347" s="65">
        <f t="shared" si="73"/>
        <v>48.071693119313977</v>
      </c>
      <c r="AH347" s="67">
        <f t="shared" si="74"/>
        <v>6</v>
      </c>
      <c r="AI347" s="103">
        <v>132307</v>
      </c>
      <c r="AJ347" s="67">
        <v>1</v>
      </c>
    </row>
    <row r="348" spans="1:36" x14ac:dyDescent="0.2">
      <c r="A348" s="71" t="s">
        <v>302</v>
      </c>
      <c r="B348" s="19">
        <v>50490607</v>
      </c>
      <c r="C348" s="29">
        <v>18975028</v>
      </c>
      <c r="D348" s="28">
        <f t="shared" si="67"/>
        <v>69465635</v>
      </c>
      <c r="E348" s="36">
        <f t="shared" si="75"/>
        <v>0.39856647511783644</v>
      </c>
      <c r="F348" s="12">
        <v>3345213.08</v>
      </c>
      <c r="G348" s="12"/>
      <c r="H348" s="12"/>
      <c r="I348" s="12"/>
      <c r="J348" s="12">
        <v>928059.49</v>
      </c>
      <c r="K348" s="12"/>
      <c r="L348" s="12"/>
      <c r="M348" s="12">
        <v>6149834</v>
      </c>
      <c r="N348" s="12"/>
      <c r="O348" s="12">
        <v>1746617</v>
      </c>
      <c r="P348" s="13">
        <v>6105956</v>
      </c>
      <c r="Q348" s="11"/>
      <c r="R348" s="12"/>
      <c r="S348" s="13"/>
      <c r="T348" s="13"/>
      <c r="U348" s="13"/>
      <c r="V348" s="44">
        <f t="shared" si="65"/>
        <v>10379228.57</v>
      </c>
      <c r="W348" s="46">
        <f t="shared" si="66"/>
        <v>7896451</v>
      </c>
      <c r="X348" s="49"/>
      <c r="Y348" s="14">
        <v>2561787</v>
      </c>
      <c r="Z348" s="42">
        <f t="shared" si="68"/>
        <v>20837466.57</v>
      </c>
      <c r="AA348" s="42">
        <f t="shared" si="76"/>
        <v>90303101.569999993</v>
      </c>
      <c r="AB348" s="66">
        <f t="shared" si="69"/>
        <v>0.33726530014809253</v>
      </c>
      <c r="AC348" s="65">
        <f t="shared" si="77"/>
        <v>20.55675141714973</v>
      </c>
      <c r="AD348" s="58">
        <f t="shared" si="70"/>
        <v>13.500833832761669</v>
      </c>
      <c r="AE348" s="69">
        <f t="shared" si="71"/>
        <v>15.639445570539486</v>
      </c>
      <c r="AF348" s="70">
        <f t="shared" si="72"/>
        <v>0</v>
      </c>
      <c r="AG348" s="65">
        <f t="shared" si="73"/>
        <v>29.996798517713113</v>
      </c>
      <c r="AH348" s="67">
        <f t="shared" si="74"/>
        <v>5</v>
      </c>
      <c r="AI348" s="103">
        <v>124339</v>
      </c>
      <c r="AJ348" s="67">
        <v>0</v>
      </c>
    </row>
    <row r="349" spans="1:36" x14ac:dyDescent="0.2">
      <c r="A349" s="71" t="s">
        <v>303</v>
      </c>
      <c r="B349" s="19">
        <v>42882152</v>
      </c>
      <c r="C349" s="29">
        <v>15722166</v>
      </c>
      <c r="D349" s="28">
        <f t="shared" si="67"/>
        <v>58604318</v>
      </c>
      <c r="E349" s="36">
        <f t="shared" si="75"/>
        <v>0.33624851269184786</v>
      </c>
      <c r="F349" s="12">
        <v>2846471.37</v>
      </c>
      <c r="G349" s="12"/>
      <c r="H349" s="12"/>
      <c r="I349" s="12"/>
      <c r="J349" s="12">
        <v>788209.75</v>
      </c>
      <c r="K349" s="12"/>
      <c r="L349" s="12"/>
      <c r="M349" s="12">
        <v>7076408</v>
      </c>
      <c r="N349" s="12"/>
      <c r="O349" s="12">
        <v>12307464.09</v>
      </c>
      <c r="P349" s="13">
        <v>5185847</v>
      </c>
      <c r="Q349" s="11"/>
      <c r="R349" s="12"/>
      <c r="S349" s="13">
        <v>392000</v>
      </c>
      <c r="T349" s="13"/>
      <c r="U349" s="13"/>
      <c r="V349" s="44">
        <f t="shared" si="65"/>
        <v>8820528.120000001</v>
      </c>
      <c r="W349" s="46">
        <f t="shared" si="66"/>
        <v>19775872.09</v>
      </c>
      <c r="X349" s="49"/>
      <c r="Y349" s="14">
        <v>2122623</v>
      </c>
      <c r="Z349" s="42">
        <f t="shared" si="68"/>
        <v>30719023.210000001</v>
      </c>
      <c r="AA349" s="42">
        <f t="shared" si="76"/>
        <v>89323341.210000008</v>
      </c>
      <c r="AB349" s="66">
        <f t="shared" si="69"/>
        <v>0.33360607730697617</v>
      </c>
      <c r="AC349" s="65">
        <f t="shared" si="77"/>
        <v>20.569229174879101</v>
      </c>
      <c r="AD349" s="58">
        <f t="shared" si="70"/>
        <v>13.500830610744091</v>
      </c>
      <c r="AE349" s="69">
        <f t="shared" si="71"/>
        <v>46.116790244109019</v>
      </c>
      <c r="AF349" s="70">
        <f t="shared" si="72"/>
        <v>0</v>
      </c>
      <c r="AG349" s="65">
        <f t="shared" si="73"/>
        <v>52.417678864550567</v>
      </c>
      <c r="AH349" s="67">
        <f t="shared" si="74"/>
        <v>6</v>
      </c>
      <c r="AI349" s="103">
        <v>86081</v>
      </c>
      <c r="AJ349" s="67">
        <v>1</v>
      </c>
    </row>
    <row r="350" spans="1:36" x14ac:dyDescent="0.2">
      <c r="A350" s="71" t="s">
        <v>304</v>
      </c>
      <c r="B350" s="19">
        <v>67367984</v>
      </c>
      <c r="C350" s="29">
        <v>20059315</v>
      </c>
      <c r="D350" s="28">
        <f t="shared" si="67"/>
        <v>87427299</v>
      </c>
      <c r="E350" s="36">
        <f t="shared" si="75"/>
        <v>0.50162343425642253</v>
      </c>
      <c r="F350" s="12">
        <v>4452181.63</v>
      </c>
      <c r="G350" s="12"/>
      <c r="H350" s="12"/>
      <c r="I350" s="12"/>
      <c r="J350" s="12">
        <v>1238279.77</v>
      </c>
      <c r="K350" s="12"/>
      <c r="L350" s="12"/>
      <c r="M350" s="12">
        <v>6640215</v>
      </c>
      <c r="N350" s="12"/>
      <c r="O350" s="12">
        <v>20495845.27</v>
      </c>
      <c r="P350" s="13">
        <v>8146980</v>
      </c>
      <c r="Q350" s="11"/>
      <c r="R350" s="12"/>
      <c r="S350" s="13">
        <v>876000</v>
      </c>
      <c r="T350" s="13"/>
      <c r="U350" s="13"/>
      <c r="V350" s="44">
        <f t="shared" si="65"/>
        <v>13837441.4</v>
      </c>
      <c r="W350" s="46">
        <f t="shared" si="66"/>
        <v>28012060.27</v>
      </c>
      <c r="X350" s="49"/>
      <c r="Y350" s="14">
        <v>2708175</v>
      </c>
      <c r="Z350" s="42">
        <f t="shared" si="68"/>
        <v>44557676.670000002</v>
      </c>
      <c r="AA350" s="42">
        <f t="shared" si="76"/>
        <v>131984975.67</v>
      </c>
      <c r="AB350" s="66">
        <f t="shared" si="69"/>
        <v>0.49293935269626921</v>
      </c>
      <c r="AC350" s="65">
        <f t="shared" si="77"/>
        <v>20.540085331928594</v>
      </c>
      <c r="AD350" s="58">
        <f t="shared" si="70"/>
        <v>13.500834898898592</v>
      </c>
      <c r="AE350" s="69">
        <f t="shared" si="71"/>
        <v>41.580671717889018</v>
      </c>
      <c r="AF350" s="70">
        <f t="shared" si="72"/>
        <v>0</v>
      </c>
      <c r="AG350" s="65">
        <f t="shared" si="73"/>
        <v>50.965404604344464</v>
      </c>
      <c r="AH350" s="67">
        <f t="shared" si="74"/>
        <v>6</v>
      </c>
      <c r="AI350" s="103">
        <v>211444</v>
      </c>
      <c r="AJ350" s="67">
        <v>0</v>
      </c>
    </row>
    <row r="351" spans="1:36" x14ac:dyDescent="0.2">
      <c r="A351" s="71" t="s">
        <v>305</v>
      </c>
      <c r="B351" s="19">
        <v>71117191</v>
      </c>
      <c r="C351" s="29">
        <v>22227889</v>
      </c>
      <c r="D351" s="28">
        <f t="shared" si="67"/>
        <v>93345080</v>
      </c>
      <c r="E351" s="36">
        <f t="shared" si="75"/>
        <v>0.53557733266517238</v>
      </c>
      <c r="F351" s="12">
        <v>4688926.09</v>
      </c>
      <c r="G351" s="12"/>
      <c r="H351" s="12"/>
      <c r="I351" s="12"/>
      <c r="J351" s="12">
        <v>1307193.32</v>
      </c>
      <c r="K351" s="12"/>
      <c r="L351" s="12"/>
      <c r="M351" s="12">
        <v>11862496</v>
      </c>
      <c r="N351" s="12"/>
      <c r="O351" s="12">
        <v>4883087</v>
      </c>
      <c r="P351" s="13">
        <v>8600381</v>
      </c>
      <c r="Q351" s="11"/>
      <c r="R351" s="12"/>
      <c r="S351" s="13">
        <v>412000</v>
      </c>
      <c r="T351" s="13">
        <v>20659555</v>
      </c>
      <c r="U351" s="13"/>
      <c r="V351" s="44">
        <f t="shared" si="65"/>
        <v>14596500.41</v>
      </c>
      <c r="W351" s="46">
        <f t="shared" si="66"/>
        <v>37817138</v>
      </c>
      <c r="X351" s="49"/>
      <c r="Y351" s="14">
        <v>3000950</v>
      </c>
      <c r="Z351" s="42">
        <f t="shared" si="68"/>
        <v>55414588.409999996</v>
      </c>
      <c r="AA351" s="42">
        <f t="shared" si="76"/>
        <v>148759668.41</v>
      </c>
      <c r="AB351" s="66">
        <f t="shared" si="69"/>
        <v>0.55558971224635179</v>
      </c>
      <c r="AC351" s="65">
        <f t="shared" si="77"/>
        <v>20.524573882565186</v>
      </c>
      <c r="AD351" s="58">
        <f t="shared" si="70"/>
        <v>13.500832220279669</v>
      </c>
      <c r="AE351" s="69">
        <f t="shared" si="71"/>
        <v>53.175803864356794</v>
      </c>
      <c r="AF351" s="70">
        <f t="shared" si="72"/>
        <v>0</v>
      </c>
      <c r="AG351" s="65">
        <f t="shared" si="73"/>
        <v>59.365301749165567</v>
      </c>
      <c r="AH351" s="67">
        <f t="shared" si="74"/>
        <v>7</v>
      </c>
      <c r="AI351" s="103">
        <v>214997</v>
      </c>
      <c r="AJ351" s="67">
        <v>1</v>
      </c>
    </row>
    <row r="352" spans="1:36" x14ac:dyDescent="0.2">
      <c r="A352" s="71" t="s">
        <v>306</v>
      </c>
      <c r="B352" s="19">
        <v>274859048</v>
      </c>
      <c r="C352" s="29">
        <v>82947978</v>
      </c>
      <c r="D352" s="28">
        <f t="shared" si="67"/>
        <v>357807026</v>
      </c>
      <c r="E352" s="36">
        <f t="shared" si="75"/>
        <v>2.0529558986283796</v>
      </c>
      <c r="F352" s="12">
        <v>18286396.079999998</v>
      </c>
      <c r="G352" s="12"/>
      <c r="H352" s="12"/>
      <c r="I352" s="12"/>
      <c r="J352" s="12">
        <v>5052138.6900000004</v>
      </c>
      <c r="K352" s="12"/>
      <c r="L352" s="12"/>
      <c r="M352" s="12">
        <v>16780832</v>
      </c>
      <c r="N352" s="12"/>
      <c r="O352" s="12">
        <v>46522293</v>
      </c>
      <c r="P352" s="13">
        <v>33239398</v>
      </c>
      <c r="Q352" s="11"/>
      <c r="R352" s="12"/>
      <c r="S352" s="13">
        <v>3892000</v>
      </c>
      <c r="T352" s="13"/>
      <c r="U352" s="13"/>
      <c r="V352" s="44">
        <f t="shared" si="65"/>
        <v>56577932.769999996</v>
      </c>
      <c r="W352" s="46">
        <f t="shared" si="66"/>
        <v>67195125</v>
      </c>
      <c r="X352" s="49"/>
      <c r="Y352" s="14">
        <v>11198668</v>
      </c>
      <c r="Z352" s="42">
        <f t="shared" si="68"/>
        <v>134971725.76999998</v>
      </c>
      <c r="AA352" s="42">
        <f t="shared" si="76"/>
        <v>492778751.76999998</v>
      </c>
      <c r="AB352" s="66">
        <f t="shared" si="69"/>
        <v>1.8404370473751763</v>
      </c>
      <c r="AC352" s="65">
        <f t="shared" si="77"/>
        <v>20.58434429635367</v>
      </c>
      <c r="AD352" s="58">
        <f t="shared" si="70"/>
        <v>13.5008330160863</v>
      </c>
      <c r="AE352" s="69">
        <f t="shared" si="71"/>
        <v>24.447121347811699</v>
      </c>
      <c r="AF352" s="70">
        <f t="shared" si="72"/>
        <v>0</v>
      </c>
      <c r="AG352" s="65">
        <f t="shared" si="73"/>
        <v>37.721932763276698</v>
      </c>
      <c r="AH352" s="67">
        <f t="shared" si="74"/>
        <v>6</v>
      </c>
      <c r="AI352" s="103">
        <v>1601414</v>
      </c>
      <c r="AJ352" s="67">
        <v>0</v>
      </c>
    </row>
    <row r="353" spans="1:36" x14ac:dyDescent="0.2">
      <c r="A353" s="71" t="s">
        <v>108</v>
      </c>
      <c r="B353" s="19">
        <v>46163696</v>
      </c>
      <c r="C353" s="29">
        <v>16264309</v>
      </c>
      <c r="D353" s="28">
        <f t="shared" si="67"/>
        <v>62428005</v>
      </c>
      <c r="E353" s="36">
        <f t="shared" si="75"/>
        <v>0.35818732386868224</v>
      </c>
      <c r="F353" s="12">
        <v>3064546.88</v>
      </c>
      <c r="G353" s="12"/>
      <c r="H353" s="12"/>
      <c r="I353" s="12"/>
      <c r="J353" s="12">
        <v>848527.26</v>
      </c>
      <c r="K353" s="12"/>
      <c r="L353" s="12"/>
      <c r="M353" s="12">
        <v>5142835</v>
      </c>
      <c r="N353" s="12"/>
      <c r="O353" s="12">
        <v>13249803.710000001</v>
      </c>
      <c r="P353" s="13">
        <v>5582692</v>
      </c>
      <c r="Q353" s="11"/>
      <c r="R353" s="12"/>
      <c r="S353" s="13">
        <v>928000</v>
      </c>
      <c r="T353" s="13">
        <v>32144513</v>
      </c>
      <c r="U353" s="13"/>
      <c r="V353" s="44">
        <f t="shared" si="65"/>
        <v>9495766.1400000006</v>
      </c>
      <c r="W353" s="46">
        <f t="shared" si="66"/>
        <v>51465151.710000001</v>
      </c>
      <c r="X353" s="49"/>
      <c r="Y353" s="14">
        <v>2195817</v>
      </c>
      <c r="Z353" s="42">
        <f t="shared" si="68"/>
        <v>63156734.850000001</v>
      </c>
      <c r="AA353" s="42">
        <f t="shared" si="76"/>
        <v>125584739.84999999</v>
      </c>
      <c r="AB353" s="66">
        <f t="shared" si="69"/>
        <v>0.46903566149051784</v>
      </c>
      <c r="AC353" s="65">
        <f t="shared" si="77"/>
        <v>20.569770106795609</v>
      </c>
      <c r="AD353" s="58">
        <f t="shared" si="70"/>
        <v>13.500831790640474</v>
      </c>
      <c r="AE353" s="69">
        <f t="shared" si="71"/>
        <v>111.48403652515171</v>
      </c>
      <c r="AF353" s="70">
        <f t="shared" si="72"/>
        <v>0</v>
      </c>
      <c r="AG353" s="65">
        <f t="shared" si="73"/>
        <v>101.16731241051191</v>
      </c>
      <c r="AH353" s="67">
        <f t="shared" si="74"/>
        <v>7</v>
      </c>
      <c r="AI353" s="103">
        <v>102998</v>
      </c>
      <c r="AJ353" s="67">
        <v>1</v>
      </c>
    </row>
    <row r="354" spans="1:36" x14ac:dyDescent="0.2">
      <c r="A354" s="71" t="s">
        <v>307</v>
      </c>
      <c r="B354" s="19">
        <v>41786031</v>
      </c>
      <c r="C354" s="29">
        <v>17890740</v>
      </c>
      <c r="D354" s="28">
        <f t="shared" si="67"/>
        <v>59676771</v>
      </c>
      <c r="E354" s="36">
        <f t="shared" si="75"/>
        <v>0.34240182593716045</v>
      </c>
      <c r="F354" s="12">
        <v>2778516.87</v>
      </c>
      <c r="G354" s="12"/>
      <c r="H354" s="12"/>
      <c r="I354" s="12"/>
      <c r="J354" s="12">
        <v>768062.13</v>
      </c>
      <c r="K354" s="12"/>
      <c r="L354" s="12"/>
      <c r="M354" s="12">
        <v>7139654</v>
      </c>
      <c r="N354" s="12"/>
      <c r="O354" s="12">
        <v>30475126.760000002</v>
      </c>
      <c r="P354" s="13">
        <v>5053290</v>
      </c>
      <c r="Q354" s="11"/>
      <c r="R354" s="12"/>
      <c r="S354" s="13">
        <v>220000</v>
      </c>
      <c r="T354" s="13"/>
      <c r="U354" s="13"/>
      <c r="V354" s="44">
        <f t="shared" si="65"/>
        <v>8599869</v>
      </c>
      <c r="W354" s="46">
        <f t="shared" si="66"/>
        <v>37834780.760000005</v>
      </c>
      <c r="X354" s="49"/>
      <c r="Y354" s="14">
        <v>2415399</v>
      </c>
      <c r="Z354" s="42">
        <f t="shared" si="68"/>
        <v>48850048.760000005</v>
      </c>
      <c r="AA354" s="42">
        <f t="shared" si="76"/>
        <v>108526819.76000001</v>
      </c>
      <c r="AB354" s="66">
        <f t="shared" si="69"/>
        <v>0.40532750043033045</v>
      </c>
      <c r="AC354" s="65">
        <f t="shared" si="77"/>
        <v>20.580727085565986</v>
      </c>
      <c r="AD354" s="58">
        <f t="shared" si="70"/>
        <v>13.500833392022912</v>
      </c>
      <c r="AE354" s="69">
        <f t="shared" si="71"/>
        <v>90.544088190620471</v>
      </c>
      <c r="AF354" s="70">
        <f t="shared" si="72"/>
        <v>0</v>
      </c>
      <c r="AG354" s="65">
        <f t="shared" si="73"/>
        <v>81.857727791605896</v>
      </c>
      <c r="AH354" s="67">
        <f t="shared" si="74"/>
        <v>6</v>
      </c>
      <c r="AI354" s="103">
        <v>70881</v>
      </c>
      <c r="AJ354" s="67">
        <v>1</v>
      </c>
    </row>
    <row r="355" spans="1:36" x14ac:dyDescent="0.2">
      <c r="A355" s="71" t="s">
        <v>308</v>
      </c>
      <c r="B355" s="19">
        <v>61565952</v>
      </c>
      <c r="C355" s="29">
        <v>17890740</v>
      </c>
      <c r="D355" s="28">
        <f t="shared" si="67"/>
        <v>79456692</v>
      </c>
      <c r="E355" s="36">
        <f t="shared" si="75"/>
        <v>0.45589122815855049</v>
      </c>
      <c r="F355" s="12">
        <v>4078777.51</v>
      </c>
      <c r="G355" s="12"/>
      <c r="H355" s="12"/>
      <c r="I355" s="12"/>
      <c r="J355" s="12">
        <v>1131633.58</v>
      </c>
      <c r="K355" s="12"/>
      <c r="L355" s="12"/>
      <c r="M355" s="12">
        <v>14865957</v>
      </c>
      <c r="N355" s="12"/>
      <c r="O355" s="12">
        <v>12024398</v>
      </c>
      <c r="P355" s="13">
        <v>7445326</v>
      </c>
      <c r="Q355" s="11"/>
      <c r="R355" s="12"/>
      <c r="S355" s="13">
        <v>892000</v>
      </c>
      <c r="T355" s="13"/>
      <c r="U355" s="13"/>
      <c r="V355" s="44">
        <f t="shared" si="65"/>
        <v>12655737.09</v>
      </c>
      <c r="W355" s="46">
        <f t="shared" si="66"/>
        <v>27782355</v>
      </c>
      <c r="X355" s="49"/>
      <c r="Y355" s="14">
        <v>2415399</v>
      </c>
      <c r="Z355" s="42">
        <f t="shared" si="68"/>
        <v>42853491.090000004</v>
      </c>
      <c r="AA355" s="42">
        <f t="shared" si="76"/>
        <v>122310183.09</v>
      </c>
      <c r="AB355" s="66">
        <f t="shared" si="69"/>
        <v>0.4568058006184938</v>
      </c>
      <c r="AC355" s="65">
        <f t="shared" si="77"/>
        <v>20.556389820789256</v>
      </c>
      <c r="AD355" s="58">
        <f t="shared" si="70"/>
        <v>13.500833392022912</v>
      </c>
      <c r="AE355" s="69">
        <f t="shared" si="71"/>
        <v>45.126168113180483</v>
      </c>
      <c r="AF355" s="70">
        <f t="shared" si="72"/>
        <v>0</v>
      </c>
      <c r="AG355" s="65">
        <f t="shared" si="73"/>
        <v>53.933142711252067</v>
      </c>
      <c r="AH355" s="67">
        <f t="shared" si="74"/>
        <v>6</v>
      </c>
      <c r="AI355" s="103">
        <v>130108</v>
      </c>
      <c r="AJ355" s="67">
        <v>1</v>
      </c>
    </row>
    <row r="356" spans="1:36" x14ac:dyDescent="0.2">
      <c r="A356" s="71" t="s">
        <v>309</v>
      </c>
      <c r="B356" s="19">
        <v>45296311</v>
      </c>
      <c r="C356" s="29">
        <v>15180022</v>
      </c>
      <c r="D356" s="28">
        <f t="shared" si="67"/>
        <v>60476333</v>
      </c>
      <c r="E356" s="36">
        <f t="shared" si="75"/>
        <v>0.34698939802194978</v>
      </c>
      <c r="F356" s="12">
        <v>3013970.41</v>
      </c>
      <c r="G356" s="12"/>
      <c r="H356" s="12"/>
      <c r="I356" s="12"/>
      <c r="J356" s="12">
        <v>832584</v>
      </c>
      <c r="K356" s="12"/>
      <c r="L356" s="12"/>
      <c r="M356" s="12">
        <v>8894063</v>
      </c>
      <c r="N356" s="12"/>
      <c r="O356" s="12">
        <v>4295976</v>
      </c>
      <c r="P356" s="13">
        <v>5477797</v>
      </c>
      <c r="Q356" s="11"/>
      <c r="R356" s="12"/>
      <c r="S356" s="13">
        <v>356000</v>
      </c>
      <c r="T356" s="13"/>
      <c r="U356" s="13"/>
      <c r="V356" s="44">
        <f t="shared" si="65"/>
        <v>9324351.4100000001</v>
      </c>
      <c r="W356" s="46">
        <f t="shared" si="66"/>
        <v>13546039</v>
      </c>
      <c r="X356" s="49"/>
      <c r="Y356" s="14">
        <v>2049429</v>
      </c>
      <c r="Z356" s="42">
        <f t="shared" si="68"/>
        <v>24919819.41</v>
      </c>
      <c r="AA356" s="42">
        <f t="shared" si="76"/>
        <v>85396152.409999996</v>
      </c>
      <c r="AB356" s="66">
        <f t="shared" si="69"/>
        <v>0.31893875706722208</v>
      </c>
      <c r="AC356" s="65">
        <f t="shared" si="77"/>
        <v>20.585233552463027</v>
      </c>
      <c r="AD356" s="58">
        <f t="shared" si="70"/>
        <v>13.500830235950909</v>
      </c>
      <c r="AE356" s="69">
        <f t="shared" si="71"/>
        <v>29.905391191790432</v>
      </c>
      <c r="AF356" s="70">
        <f t="shared" si="72"/>
        <v>0</v>
      </c>
      <c r="AG356" s="65">
        <f t="shared" si="73"/>
        <v>41.205903489551851</v>
      </c>
      <c r="AH356" s="67">
        <f t="shared" si="74"/>
        <v>6</v>
      </c>
      <c r="AI356" s="103">
        <v>89355</v>
      </c>
      <c r="AJ356" s="67">
        <v>1</v>
      </c>
    </row>
    <row r="357" spans="1:36" x14ac:dyDescent="0.2">
      <c r="A357" s="71" t="s">
        <v>310</v>
      </c>
      <c r="B357" s="19">
        <v>36681110</v>
      </c>
      <c r="C357" s="29">
        <v>18975028</v>
      </c>
      <c r="D357" s="28">
        <f t="shared" si="67"/>
        <v>55656138</v>
      </c>
      <c r="E357" s="36">
        <f t="shared" si="75"/>
        <v>0.3193330161213076</v>
      </c>
      <c r="F357" s="12">
        <v>2437728.56</v>
      </c>
      <c r="G357" s="12"/>
      <c r="H357" s="12"/>
      <c r="I357" s="12"/>
      <c r="J357" s="12">
        <v>674229.41</v>
      </c>
      <c r="K357" s="12"/>
      <c r="L357" s="12"/>
      <c r="M357" s="12">
        <v>3539728</v>
      </c>
      <c r="N357" s="12"/>
      <c r="O357" s="12">
        <v>1979321</v>
      </c>
      <c r="P357" s="13">
        <v>4435939</v>
      </c>
      <c r="Q357" s="11"/>
      <c r="R357" s="12"/>
      <c r="S357" s="13"/>
      <c r="T357" s="13"/>
      <c r="U357" s="13"/>
      <c r="V357" s="44">
        <f t="shared" si="65"/>
        <v>7547896.9700000007</v>
      </c>
      <c r="W357" s="46">
        <f t="shared" si="66"/>
        <v>5519049</v>
      </c>
      <c r="X357" s="49"/>
      <c r="Y357" s="14">
        <v>2561787</v>
      </c>
      <c r="Z357" s="42">
        <f t="shared" si="68"/>
        <v>15628732.970000001</v>
      </c>
      <c r="AA357" s="42">
        <f t="shared" si="76"/>
        <v>71284870.969999999</v>
      </c>
      <c r="AB357" s="66">
        <f t="shared" si="69"/>
        <v>0.26623574368681679</v>
      </c>
      <c r="AC357" s="65">
        <f t="shared" si="77"/>
        <v>20.57706806037222</v>
      </c>
      <c r="AD357" s="58">
        <f t="shared" si="70"/>
        <v>13.500833832761669</v>
      </c>
      <c r="AE357" s="69">
        <f t="shared" si="71"/>
        <v>15.046025052131737</v>
      </c>
      <c r="AF357" s="70">
        <f t="shared" si="72"/>
        <v>0</v>
      </c>
      <c r="AG357" s="65">
        <f t="shared" si="73"/>
        <v>28.080879363206986</v>
      </c>
      <c r="AH357" s="67">
        <f t="shared" si="74"/>
        <v>5</v>
      </c>
      <c r="AI357" s="103">
        <v>62207</v>
      </c>
      <c r="AJ357" s="67">
        <v>0</v>
      </c>
    </row>
    <row r="358" spans="1:36" x14ac:dyDescent="0.2">
      <c r="A358" s="71" t="s">
        <v>63</v>
      </c>
      <c r="B358" s="19">
        <v>39070154</v>
      </c>
      <c r="C358" s="29">
        <v>16806453</v>
      </c>
      <c r="D358" s="28">
        <f t="shared" si="67"/>
        <v>55876607</v>
      </c>
      <c r="E358" s="36">
        <f t="shared" si="75"/>
        <v>0.32059798047674398</v>
      </c>
      <c r="F358" s="12">
        <v>2593565.86</v>
      </c>
      <c r="G358" s="12"/>
      <c r="H358" s="12"/>
      <c r="I358" s="12"/>
      <c r="J358" s="12">
        <v>718142.04</v>
      </c>
      <c r="K358" s="12"/>
      <c r="L358" s="12"/>
      <c r="M358" s="12">
        <v>3923275</v>
      </c>
      <c r="N358" s="12"/>
      <c r="O358" s="12">
        <v>1096262</v>
      </c>
      <c r="P358" s="13">
        <v>4724852</v>
      </c>
      <c r="Q358" s="11"/>
      <c r="R358" s="12"/>
      <c r="S358" s="13"/>
      <c r="T358" s="13"/>
      <c r="U358" s="13"/>
      <c r="V358" s="44">
        <f t="shared" si="65"/>
        <v>8036559.9000000004</v>
      </c>
      <c r="W358" s="46">
        <f t="shared" si="66"/>
        <v>5019537</v>
      </c>
      <c r="X358" s="49"/>
      <c r="Y358" s="14">
        <v>2269011</v>
      </c>
      <c r="Z358" s="42">
        <f t="shared" si="68"/>
        <v>15325107.9</v>
      </c>
      <c r="AA358" s="42">
        <f t="shared" si="76"/>
        <v>71201714.900000006</v>
      </c>
      <c r="AB358" s="66">
        <f t="shared" si="69"/>
        <v>0.26592517122119724</v>
      </c>
      <c r="AC358" s="65">
        <f t="shared" si="77"/>
        <v>20.569562894479507</v>
      </c>
      <c r="AD358" s="58">
        <f t="shared" si="70"/>
        <v>13.500832091102149</v>
      </c>
      <c r="AE358" s="69">
        <f t="shared" si="71"/>
        <v>12.847497350535143</v>
      </c>
      <c r="AF358" s="70">
        <f t="shared" si="72"/>
        <v>0</v>
      </c>
      <c r="AG358" s="65">
        <f t="shared" si="73"/>
        <v>27.426697365500381</v>
      </c>
      <c r="AH358" s="67">
        <f t="shared" si="74"/>
        <v>5</v>
      </c>
      <c r="AI358" s="103">
        <v>63557</v>
      </c>
      <c r="AJ358" s="67">
        <v>0</v>
      </c>
    </row>
    <row r="359" spans="1:36" x14ac:dyDescent="0.2">
      <c r="A359" s="71" t="s">
        <v>311</v>
      </c>
      <c r="B359" s="19">
        <v>39188919</v>
      </c>
      <c r="C359" s="29">
        <v>15722166</v>
      </c>
      <c r="D359" s="28">
        <f t="shared" si="67"/>
        <v>54911085</v>
      </c>
      <c r="E359" s="36">
        <f t="shared" si="75"/>
        <v>0.31505819522625683</v>
      </c>
      <c r="F359" s="12">
        <v>2596445</v>
      </c>
      <c r="G359" s="12"/>
      <c r="H359" s="12"/>
      <c r="I359" s="12"/>
      <c r="J359" s="12">
        <v>720325.03</v>
      </c>
      <c r="K359" s="12"/>
      <c r="L359" s="12"/>
      <c r="M359" s="12">
        <v>5888185</v>
      </c>
      <c r="N359" s="12"/>
      <c r="O359" s="12">
        <v>9314910.3100000005</v>
      </c>
      <c r="P359" s="13">
        <v>4739215</v>
      </c>
      <c r="Q359" s="11"/>
      <c r="R359" s="12"/>
      <c r="S359" s="13"/>
      <c r="T359" s="13"/>
      <c r="U359" s="13"/>
      <c r="V359" s="44">
        <f t="shared" si="65"/>
        <v>8055985.0300000003</v>
      </c>
      <c r="W359" s="46">
        <f t="shared" si="66"/>
        <v>15203095.310000001</v>
      </c>
      <c r="X359" s="49"/>
      <c r="Y359" s="14">
        <v>2122623</v>
      </c>
      <c r="Z359" s="42">
        <f t="shared" si="68"/>
        <v>25381703.34</v>
      </c>
      <c r="AA359" s="42">
        <f t="shared" si="76"/>
        <v>80292788.340000004</v>
      </c>
      <c r="AB359" s="66">
        <f t="shared" si="69"/>
        <v>0.29987864080422383</v>
      </c>
      <c r="AC359" s="65">
        <f t="shared" si="77"/>
        <v>20.556793184318252</v>
      </c>
      <c r="AD359" s="58">
        <f t="shared" si="70"/>
        <v>13.500830610744091</v>
      </c>
      <c r="AE359" s="69">
        <f t="shared" si="71"/>
        <v>38.794372740927095</v>
      </c>
      <c r="AF359" s="70">
        <f t="shared" si="72"/>
        <v>0</v>
      </c>
      <c r="AG359" s="65">
        <f t="shared" si="73"/>
        <v>46.223277758944299</v>
      </c>
      <c r="AH359" s="67">
        <f t="shared" si="74"/>
        <v>5</v>
      </c>
      <c r="AI359" s="103">
        <v>54466</v>
      </c>
      <c r="AJ359" s="67">
        <v>1</v>
      </c>
    </row>
    <row r="360" spans="1:36" x14ac:dyDescent="0.2">
      <c r="A360" s="71" t="s">
        <v>312</v>
      </c>
      <c r="B360" s="19">
        <v>36362457</v>
      </c>
      <c r="C360" s="29">
        <v>17890740</v>
      </c>
      <c r="D360" s="28">
        <f t="shared" si="67"/>
        <v>54253197</v>
      </c>
      <c r="E360" s="36">
        <f t="shared" si="75"/>
        <v>0.31128349279702944</v>
      </c>
      <c r="F360" s="12">
        <v>2401479.33</v>
      </c>
      <c r="G360" s="12"/>
      <c r="H360" s="12"/>
      <c r="I360" s="12"/>
      <c r="J360" s="12">
        <v>668372.30000000005</v>
      </c>
      <c r="K360" s="12"/>
      <c r="L360" s="12"/>
      <c r="M360" s="12">
        <v>4841424</v>
      </c>
      <c r="N360" s="12"/>
      <c r="O360" s="12">
        <v>747590</v>
      </c>
      <c r="P360" s="13">
        <v>4397404</v>
      </c>
      <c r="Q360" s="11"/>
      <c r="R360" s="12"/>
      <c r="S360" s="13">
        <v>240000</v>
      </c>
      <c r="T360" s="13"/>
      <c r="U360" s="13"/>
      <c r="V360" s="44">
        <f t="shared" si="65"/>
        <v>7467255.6299999999</v>
      </c>
      <c r="W360" s="46">
        <f t="shared" si="66"/>
        <v>5829014</v>
      </c>
      <c r="X360" s="49"/>
      <c r="Y360" s="14">
        <v>2415399</v>
      </c>
      <c r="Z360" s="42">
        <f t="shared" si="68"/>
        <v>15711668.629999999</v>
      </c>
      <c r="AA360" s="42">
        <f t="shared" si="76"/>
        <v>69964865.629999995</v>
      </c>
      <c r="AB360" s="66">
        <f t="shared" si="69"/>
        <v>0.26130576908514608</v>
      </c>
      <c r="AC360" s="65">
        <f t="shared" si="77"/>
        <v>20.535619003963347</v>
      </c>
      <c r="AD360" s="58">
        <f t="shared" si="70"/>
        <v>13.500833392022912</v>
      </c>
      <c r="AE360" s="69">
        <f t="shared" si="71"/>
        <v>16.03030840297728</v>
      </c>
      <c r="AF360" s="70">
        <f t="shared" si="72"/>
        <v>0</v>
      </c>
      <c r="AG360" s="65">
        <f t="shared" si="73"/>
        <v>28.959894529349118</v>
      </c>
      <c r="AH360" s="67">
        <f t="shared" si="74"/>
        <v>6</v>
      </c>
      <c r="AI360" s="103">
        <v>34754</v>
      </c>
      <c r="AJ360" s="67">
        <v>1</v>
      </c>
    </row>
    <row r="361" spans="1:36" x14ac:dyDescent="0.2">
      <c r="A361" s="71" t="s">
        <v>313</v>
      </c>
      <c r="B361" s="19">
        <v>41156636</v>
      </c>
      <c r="C361" s="29">
        <v>18975028</v>
      </c>
      <c r="D361" s="28">
        <f t="shared" si="67"/>
        <v>60131664</v>
      </c>
      <c r="E361" s="36">
        <f t="shared" si="75"/>
        <v>0.34501182294598037</v>
      </c>
      <c r="F361" s="12">
        <v>2724982.45</v>
      </c>
      <c r="G361" s="12"/>
      <c r="H361" s="12"/>
      <c r="I361" s="12"/>
      <c r="J361" s="12">
        <v>756493.31</v>
      </c>
      <c r="K361" s="12"/>
      <c r="L361" s="12"/>
      <c r="M361" s="12">
        <v>9152975</v>
      </c>
      <c r="N361" s="12"/>
      <c r="O361" s="12">
        <v>4082376</v>
      </c>
      <c r="P361" s="13">
        <v>4977176</v>
      </c>
      <c r="Q361" s="11"/>
      <c r="R361" s="12"/>
      <c r="S361" s="13">
        <v>336000</v>
      </c>
      <c r="T361" s="13"/>
      <c r="U361" s="13"/>
      <c r="V361" s="44">
        <f t="shared" si="65"/>
        <v>8458651.7599999998</v>
      </c>
      <c r="W361" s="46">
        <f t="shared" si="66"/>
        <v>13571351</v>
      </c>
      <c r="X361" s="49"/>
      <c r="Y361" s="14">
        <v>2561787</v>
      </c>
      <c r="Z361" s="42">
        <f t="shared" si="68"/>
        <v>24591789.759999998</v>
      </c>
      <c r="AA361" s="42">
        <f t="shared" si="76"/>
        <v>84723453.75999999</v>
      </c>
      <c r="AB361" s="66">
        <f t="shared" si="69"/>
        <v>0.31642635264082924</v>
      </c>
      <c r="AC361" s="65">
        <f t="shared" si="77"/>
        <v>20.552339992024613</v>
      </c>
      <c r="AD361" s="58">
        <f t="shared" si="70"/>
        <v>13.500833832761669</v>
      </c>
      <c r="AE361" s="69">
        <f t="shared" si="71"/>
        <v>32.974879190806554</v>
      </c>
      <c r="AF361" s="70">
        <f t="shared" si="72"/>
        <v>0</v>
      </c>
      <c r="AG361" s="65">
        <f t="shared" si="73"/>
        <v>40.896572827254538</v>
      </c>
      <c r="AH361" s="67">
        <f t="shared" si="74"/>
        <v>6</v>
      </c>
      <c r="AI361" s="103">
        <v>31834</v>
      </c>
      <c r="AJ361" s="67">
        <v>1</v>
      </c>
    </row>
    <row r="362" spans="1:36" x14ac:dyDescent="0.2">
      <c r="A362" s="71" t="s">
        <v>144</v>
      </c>
      <c r="B362" s="19">
        <v>97248129</v>
      </c>
      <c r="C362" s="29">
        <v>28191470</v>
      </c>
      <c r="D362" s="28">
        <f t="shared" si="67"/>
        <v>125439599</v>
      </c>
      <c r="E362" s="36">
        <f t="shared" si="75"/>
        <v>0.71972305174529638</v>
      </c>
      <c r="F362" s="12">
        <v>6472627.9199999999</v>
      </c>
      <c r="G362" s="12"/>
      <c r="H362" s="12"/>
      <c r="I362" s="12"/>
      <c r="J362" s="12">
        <v>1787501.77</v>
      </c>
      <c r="K362" s="12"/>
      <c r="L362" s="12"/>
      <c r="M362" s="12">
        <v>15825640</v>
      </c>
      <c r="N362" s="12"/>
      <c r="O362" s="12">
        <v>48281019.859999999</v>
      </c>
      <c r="P362" s="13">
        <v>11760462</v>
      </c>
      <c r="Q362" s="11"/>
      <c r="R362" s="12"/>
      <c r="S362" s="13">
        <v>3708000</v>
      </c>
      <c r="T362" s="13"/>
      <c r="U362" s="13"/>
      <c r="V362" s="44">
        <f t="shared" si="65"/>
        <v>20020591.689999998</v>
      </c>
      <c r="W362" s="46">
        <f t="shared" si="66"/>
        <v>67814659.859999999</v>
      </c>
      <c r="X362" s="49"/>
      <c r="Y362" s="14">
        <v>3806083</v>
      </c>
      <c r="Z362" s="42">
        <f t="shared" si="68"/>
        <v>91641334.549999997</v>
      </c>
      <c r="AA362" s="42">
        <f t="shared" si="76"/>
        <v>217080933.55000001</v>
      </c>
      <c r="AB362" s="66">
        <f t="shared" si="69"/>
        <v>0.81075693898969692</v>
      </c>
      <c r="AC362" s="65">
        <f t="shared" si="77"/>
        <v>20.587122750711224</v>
      </c>
      <c r="AD362" s="58">
        <f t="shared" si="70"/>
        <v>13.500831989250649</v>
      </c>
      <c r="AE362" s="69">
        <f t="shared" si="71"/>
        <v>69.733639667247488</v>
      </c>
      <c r="AF362" s="70">
        <f t="shared" si="72"/>
        <v>0</v>
      </c>
      <c r="AG362" s="65">
        <f t="shared" si="73"/>
        <v>73.056144375907962</v>
      </c>
      <c r="AH362" s="67">
        <f t="shared" si="74"/>
        <v>6</v>
      </c>
      <c r="AI362" s="103">
        <v>471038</v>
      </c>
      <c r="AJ362" s="67">
        <v>1</v>
      </c>
    </row>
    <row r="363" spans="1:36" x14ac:dyDescent="0.2">
      <c r="A363" s="71" t="s">
        <v>35</v>
      </c>
      <c r="B363" s="19">
        <v>35634297</v>
      </c>
      <c r="C363" s="29">
        <v>14095735</v>
      </c>
      <c r="D363" s="28">
        <f t="shared" si="67"/>
        <v>49730032</v>
      </c>
      <c r="E363" s="36">
        <f t="shared" si="75"/>
        <v>0.28533135213889871</v>
      </c>
      <c r="F363" s="12">
        <v>2363936.2200000002</v>
      </c>
      <c r="G363" s="12"/>
      <c r="H363" s="12"/>
      <c r="I363" s="12"/>
      <c r="J363" s="12">
        <v>654988.11</v>
      </c>
      <c r="K363" s="12"/>
      <c r="L363" s="12"/>
      <c r="M363" s="12">
        <v>3371089</v>
      </c>
      <c r="N363" s="12"/>
      <c r="O363" s="12">
        <v>44470100</v>
      </c>
      <c r="P363" s="13">
        <v>4309347</v>
      </c>
      <c r="Q363" s="11"/>
      <c r="R363" s="12"/>
      <c r="S363" s="13"/>
      <c r="T363" s="13"/>
      <c r="U363" s="13"/>
      <c r="V363" s="44">
        <f t="shared" si="65"/>
        <v>7328271.3300000001</v>
      </c>
      <c r="W363" s="46">
        <f t="shared" si="66"/>
        <v>47841189</v>
      </c>
      <c r="X363" s="49"/>
      <c r="Y363" s="14">
        <v>1903042</v>
      </c>
      <c r="Z363" s="42">
        <f t="shared" si="68"/>
        <v>57072502.329999998</v>
      </c>
      <c r="AA363" s="42">
        <f t="shared" si="76"/>
        <v>106802534.33</v>
      </c>
      <c r="AB363" s="66">
        <f t="shared" si="69"/>
        <v>0.39888761483416241</v>
      </c>
      <c r="AC363" s="65">
        <f t="shared" si="77"/>
        <v>20.565219316660013</v>
      </c>
      <c r="AD363" s="58">
        <f t="shared" si="70"/>
        <v>13.500835536422898</v>
      </c>
      <c r="AE363" s="69">
        <f t="shared" si="71"/>
        <v>134.25602026048108</v>
      </c>
      <c r="AF363" s="70">
        <f t="shared" si="72"/>
        <v>0</v>
      </c>
      <c r="AG363" s="65">
        <f t="shared" si="73"/>
        <v>114.76466037665128</v>
      </c>
      <c r="AH363" s="67">
        <f t="shared" si="74"/>
        <v>5</v>
      </c>
      <c r="AI363" s="103">
        <v>45167</v>
      </c>
      <c r="AJ363" s="67">
        <v>0</v>
      </c>
    </row>
    <row r="364" spans="1:36" x14ac:dyDescent="0.2">
      <c r="A364" s="85" t="s">
        <v>314</v>
      </c>
      <c r="B364" s="20">
        <v>247683844</v>
      </c>
      <c r="C364" s="29">
        <v>42523956</v>
      </c>
      <c r="D364" s="28">
        <f t="shared" si="67"/>
        <v>290207800</v>
      </c>
      <c r="E364" s="36">
        <f t="shared" si="75"/>
        <v>1.6650981438189119</v>
      </c>
      <c r="F364" s="8">
        <v>16543769.560000001</v>
      </c>
      <c r="G364" s="8"/>
      <c r="H364" s="8"/>
      <c r="I364" s="8"/>
      <c r="J364" s="8">
        <v>4582590.87</v>
      </c>
      <c r="K364" s="8"/>
      <c r="L364" s="8"/>
      <c r="M364" s="8">
        <v>32923585</v>
      </c>
      <c r="N364" s="8"/>
      <c r="O364" s="8">
        <f>O365</f>
        <v>27567202.640000001</v>
      </c>
      <c r="P364" s="9">
        <v>29953032</v>
      </c>
      <c r="Q364" s="7"/>
      <c r="R364" s="8"/>
      <c r="S364" s="9">
        <v>1384000</v>
      </c>
      <c r="T364" s="9"/>
      <c r="U364" s="9"/>
      <c r="V364" s="43">
        <f t="shared" si="65"/>
        <v>51079392.43</v>
      </c>
      <c r="W364" s="45">
        <f t="shared" si="66"/>
        <v>61874787.640000001</v>
      </c>
      <c r="X364" s="48"/>
      <c r="Y364" s="14">
        <v>5489543</v>
      </c>
      <c r="Z364" s="42">
        <f t="shared" si="68"/>
        <v>118443723.06999999</v>
      </c>
      <c r="AA364" s="42">
        <f t="shared" si="76"/>
        <v>408651523.06999999</v>
      </c>
      <c r="AB364" s="66">
        <f t="shared" si="69"/>
        <v>1.526237484515879</v>
      </c>
      <c r="AC364" s="65">
        <f t="shared" si="77"/>
        <v>20.622819641801101</v>
      </c>
      <c r="AD364" s="58">
        <f t="shared" si="70"/>
        <v>12.909295174701056</v>
      </c>
      <c r="AE364" s="69">
        <f t="shared" si="71"/>
        <v>24.981357944363943</v>
      </c>
      <c r="AF364" s="70">
        <f t="shared" si="72"/>
        <v>0</v>
      </c>
      <c r="AG364" s="65">
        <f t="shared" si="73"/>
        <v>40.813418202405309</v>
      </c>
      <c r="AH364" s="67">
        <f t="shared" si="74"/>
        <v>6</v>
      </c>
      <c r="AI364" s="100"/>
      <c r="AJ364" s="67"/>
    </row>
    <row r="365" spans="1:36" x14ac:dyDescent="0.2">
      <c r="A365" s="71" t="s">
        <v>315</v>
      </c>
      <c r="B365" s="19">
        <v>247683844</v>
      </c>
      <c r="C365" s="29">
        <v>42523956</v>
      </c>
      <c r="D365" s="28">
        <f t="shared" si="67"/>
        <v>290207800</v>
      </c>
      <c r="E365" s="36">
        <f t="shared" si="75"/>
        <v>1.6650981438189119</v>
      </c>
      <c r="F365" s="12">
        <v>16543769.560000001</v>
      </c>
      <c r="G365" s="12"/>
      <c r="H365" s="12"/>
      <c r="I365" s="12"/>
      <c r="J365" s="12">
        <v>4582590.87</v>
      </c>
      <c r="K365" s="12"/>
      <c r="L365" s="12"/>
      <c r="M365" s="12">
        <v>32923585</v>
      </c>
      <c r="N365" s="12"/>
      <c r="O365" s="12">
        <v>27567202.640000001</v>
      </c>
      <c r="P365" s="13">
        <v>29953032</v>
      </c>
      <c r="Q365" s="11"/>
      <c r="R365" s="12"/>
      <c r="S365" s="13">
        <v>1384000</v>
      </c>
      <c r="T365" s="13"/>
      <c r="U365" s="13"/>
      <c r="V365" s="44">
        <f t="shared" si="65"/>
        <v>51079392.43</v>
      </c>
      <c r="W365" s="46">
        <f t="shared" si="66"/>
        <v>61874787.640000001</v>
      </c>
      <c r="X365" s="49"/>
      <c r="Y365" s="14">
        <v>5489543</v>
      </c>
      <c r="Z365" s="42">
        <f t="shared" si="68"/>
        <v>118443723.06999999</v>
      </c>
      <c r="AA365" s="42">
        <f t="shared" si="76"/>
        <v>408651523.06999999</v>
      </c>
      <c r="AB365" s="66">
        <f t="shared" si="69"/>
        <v>1.526237484515879</v>
      </c>
      <c r="AC365" s="65">
        <f t="shared" si="77"/>
        <v>20.622819641801101</v>
      </c>
      <c r="AD365" s="58">
        <f t="shared" si="70"/>
        <v>12.909295174701056</v>
      </c>
      <c r="AE365" s="69">
        <f t="shared" si="71"/>
        <v>24.981357944363943</v>
      </c>
      <c r="AF365" s="70">
        <f t="shared" si="72"/>
        <v>0</v>
      </c>
      <c r="AG365" s="65">
        <f t="shared" si="73"/>
        <v>40.813418202405309</v>
      </c>
      <c r="AH365" s="67">
        <f t="shared" si="74"/>
        <v>6</v>
      </c>
      <c r="AI365" s="103">
        <v>360129</v>
      </c>
      <c r="AJ365" s="67">
        <v>1</v>
      </c>
    </row>
    <row r="366" spans="1:36" x14ac:dyDescent="0.2">
      <c r="A366" s="85" t="s">
        <v>316</v>
      </c>
      <c r="B366" s="20">
        <v>101941753</v>
      </c>
      <c r="C366" s="29">
        <v>8116076</v>
      </c>
      <c r="D366" s="28">
        <f t="shared" si="67"/>
        <v>110057829</v>
      </c>
      <c r="E366" s="36">
        <f t="shared" si="75"/>
        <v>0.63146850904985741</v>
      </c>
      <c r="F366" s="8">
        <v>6833940.29</v>
      </c>
      <c r="G366" s="15"/>
      <c r="H366" s="15"/>
      <c r="I366" s="15"/>
      <c r="J366" s="8">
        <v>1892987.7</v>
      </c>
      <c r="K366" s="15"/>
      <c r="L366" s="15"/>
      <c r="M366" s="8">
        <v>0</v>
      </c>
      <c r="N366" s="15"/>
      <c r="O366" s="8">
        <v>55882119</v>
      </c>
      <c r="P366" s="9">
        <v>12328092</v>
      </c>
      <c r="Q366" s="7"/>
      <c r="R366" s="8"/>
      <c r="S366" s="9"/>
      <c r="T366" s="9"/>
      <c r="U366" s="9"/>
      <c r="V366" s="43">
        <f t="shared" si="65"/>
        <v>21055019.990000002</v>
      </c>
      <c r="W366" s="45">
        <f t="shared" si="66"/>
        <v>55882119</v>
      </c>
      <c r="X366" s="48"/>
      <c r="Y366" s="14">
        <v>1167443</v>
      </c>
      <c r="Z366" s="42">
        <f t="shared" si="68"/>
        <v>78104581.99000001</v>
      </c>
      <c r="AA366" s="42">
        <f t="shared" si="76"/>
        <v>188162410.99000001</v>
      </c>
      <c r="AB366" s="66">
        <f t="shared" si="69"/>
        <v>0.7027516321788625</v>
      </c>
      <c r="AC366" s="65">
        <f t="shared" si="77"/>
        <v>20.65397089061241</v>
      </c>
      <c r="AD366" s="58">
        <f t="shared" si="70"/>
        <v>14.384328091555574</v>
      </c>
      <c r="AE366" s="69">
        <f t="shared" si="71"/>
        <v>54.817694767324632</v>
      </c>
      <c r="AF366" s="70">
        <f t="shared" si="72"/>
        <v>0</v>
      </c>
      <c r="AG366" s="65">
        <f t="shared" si="73"/>
        <v>70.96685687848705</v>
      </c>
      <c r="AH366" s="67">
        <f t="shared" si="74"/>
        <v>5</v>
      </c>
      <c r="AI366" s="100"/>
      <c r="AJ366" s="67"/>
    </row>
    <row r="367" spans="1:36" x14ac:dyDescent="0.2">
      <c r="A367" s="71" t="s">
        <v>316</v>
      </c>
      <c r="B367" s="19">
        <v>101941753</v>
      </c>
      <c r="C367" s="29">
        <v>8116076</v>
      </c>
      <c r="D367" s="28">
        <f t="shared" si="67"/>
        <v>110057829</v>
      </c>
      <c r="E367" s="36">
        <f t="shared" si="75"/>
        <v>0.63146850904985741</v>
      </c>
      <c r="F367" s="12">
        <v>6833940.29</v>
      </c>
      <c r="G367" s="16"/>
      <c r="H367" s="16"/>
      <c r="I367" s="16"/>
      <c r="J367" s="12">
        <v>1892987.7</v>
      </c>
      <c r="K367" s="16"/>
      <c r="L367" s="16"/>
      <c r="M367" s="12">
        <v>0</v>
      </c>
      <c r="N367" s="16"/>
      <c r="O367" s="12">
        <v>55882119</v>
      </c>
      <c r="P367" s="13">
        <v>12328092</v>
      </c>
      <c r="Q367" s="11"/>
      <c r="R367" s="12"/>
      <c r="S367" s="13"/>
      <c r="T367" s="13"/>
      <c r="U367" s="13"/>
      <c r="V367" s="44">
        <f t="shared" si="65"/>
        <v>21055019.990000002</v>
      </c>
      <c r="W367" s="46">
        <f t="shared" si="66"/>
        <v>55882119</v>
      </c>
      <c r="X367" s="49"/>
      <c r="Y367" s="14">
        <v>1167443</v>
      </c>
      <c r="Z367" s="42">
        <f t="shared" si="68"/>
        <v>78104581.99000001</v>
      </c>
      <c r="AA367" s="42">
        <f t="shared" si="76"/>
        <v>188162410.99000001</v>
      </c>
      <c r="AB367" s="66">
        <f t="shared" si="69"/>
        <v>0.7027516321788625</v>
      </c>
      <c r="AC367" s="65">
        <f t="shared" si="77"/>
        <v>20.65397089061241</v>
      </c>
      <c r="AD367" s="58">
        <f t="shared" si="70"/>
        <v>14.384328091555574</v>
      </c>
      <c r="AE367" s="69">
        <f t="shared" si="71"/>
        <v>54.817694767324632</v>
      </c>
      <c r="AF367" s="70">
        <f t="shared" si="72"/>
        <v>0</v>
      </c>
      <c r="AG367" s="65">
        <f t="shared" si="73"/>
        <v>70.96685687848705</v>
      </c>
      <c r="AH367" s="67">
        <f t="shared" si="74"/>
        <v>5</v>
      </c>
      <c r="AI367" s="107">
        <v>3257079</v>
      </c>
      <c r="AJ367" s="67">
        <v>0</v>
      </c>
    </row>
    <row r="368" spans="1:36" x14ac:dyDescent="0.2">
      <c r="A368" s="89"/>
      <c r="B368" s="20"/>
      <c r="C368" s="29"/>
      <c r="D368" s="28"/>
      <c r="E368" s="36"/>
      <c r="F368" s="8"/>
      <c r="G368" s="15"/>
      <c r="H368" s="15"/>
      <c r="I368" s="15"/>
      <c r="J368" s="8"/>
      <c r="K368" s="15"/>
      <c r="L368" s="15"/>
      <c r="M368" s="8"/>
      <c r="N368" s="15"/>
      <c r="O368" s="8"/>
      <c r="P368" s="9"/>
      <c r="Q368" s="7"/>
      <c r="R368" s="8"/>
      <c r="S368" s="9"/>
      <c r="T368" s="9"/>
      <c r="U368" s="9"/>
      <c r="V368" s="43"/>
      <c r="W368" s="45"/>
      <c r="X368" s="48"/>
      <c r="Y368" s="14"/>
      <c r="Z368" s="42"/>
      <c r="AA368" s="42"/>
      <c r="AB368" s="66"/>
      <c r="AC368" s="65"/>
      <c r="AD368" s="58"/>
      <c r="AE368" s="69"/>
      <c r="AF368" s="70"/>
      <c r="AG368" s="65"/>
      <c r="AH368" s="67"/>
      <c r="AI368" s="100"/>
      <c r="AJ368" s="67"/>
    </row>
    <row r="370" spans="1:28" x14ac:dyDescent="0.2">
      <c r="A370" s="91" t="s">
        <v>318</v>
      </c>
      <c r="B370" s="21"/>
      <c r="C370" s="26"/>
      <c r="D370" s="26"/>
      <c r="E370" s="35"/>
      <c r="F370" s="17"/>
      <c r="G370" s="22"/>
      <c r="H370" s="22"/>
      <c r="I370" s="22"/>
      <c r="J370" s="17"/>
      <c r="K370" s="22"/>
      <c r="L370" s="22"/>
      <c r="M370" s="17"/>
      <c r="N370" s="22"/>
      <c r="O370" s="17"/>
      <c r="P370" s="24"/>
      <c r="Q370" s="23"/>
      <c r="R370" s="23"/>
      <c r="S370" s="23"/>
      <c r="T370" s="24"/>
      <c r="U370" s="24"/>
      <c r="V370" s="24"/>
      <c r="W370" s="24"/>
      <c r="X370" s="24"/>
      <c r="Y370" s="24"/>
      <c r="Z370" s="21"/>
      <c r="AA370" s="21"/>
      <c r="AB370" s="21"/>
    </row>
    <row r="371" spans="1:28" ht="24" x14ac:dyDescent="0.2">
      <c r="A371" s="92" t="s">
        <v>319</v>
      </c>
      <c r="B371" s="21"/>
      <c r="C371" s="26"/>
      <c r="D371" s="26"/>
      <c r="E371" s="35"/>
      <c r="F371" s="17"/>
      <c r="G371" s="22"/>
      <c r="H371" s="22"/>
      <c r="I371" s="22"/>
      <c r="J371" s="17"/>
      <c r="K371" s="22"/>
      <c r="L371" s="22"/>
      <c r="M371" s="17"/>
      <c r="N371" s="22"/>
      <c r="O371" s="17"/>
      <c r="P371" s="24"/>
      <c r="Q371" s="23"/>
      <c r="R371" s="23"/>
      <c r="S371" s="23"/>
      <c r="T371" s="24"/>
      <c r="U371" s="24"/>
      <c r="V371" s="24"/>
      <c r="W371" s="24"/>
      <c r="X371" s="24"/>
      <c r="Y371" s="24"/>
      <c r="Z371" s="21"/>
      <c r="AA371" s="21"/>
      <c r="AB371" s="21"/>
    </row>
    <row r="372" spans="1:28" x14ac:dyDescent="0.2">
      <c r="A372" s="93" t="s">
        <v>320</v>
      </c>
      <c r="B372" s="2"/>
      <c r="C372" s="26"/>
      <c r="D372" s="26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3"/>
      <c r="U372" s="3"/>
      <c r="V372" s="4"/>
      <c r="W372" s="4"/>
      <c r="X372" s="4"/>
      <c r="Y372" s="53"/>
      <c r="Z372" s="55"/>
      <c r="AA372" s="55"/>
      <c r="AB372" s="55"/>
    </row>
    <row r="373" spans="1:28" x14ac:dyDescent="0.2">
      <c r="A373" s="93" t="s">
        <v>321</v>
      </c>
      <c r="B373" s="2"/>
      <c r="C373" s="26"/>
      <c r="D373" s="26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3"/>
      <c r="U373" s="3"/>
      <c r="V373" s="4"/>
      <c r="W373" s="4"/>
      <c r="X373" s="4"/>
      <c r="Y373" s="53"/>
      <c r="Z373" s="55"/>
      <c r="AA373" s="55"/>
      <c r="AB373" s="55"/>
    </row>
    <row r="374" spans="1:28" x14ac:dyDescent="0.2">
      <c r="A374" s="93" t="s">
        <v>322</v>
      </c>
      <c r="B374" s="2"/>
      <c r="C374" s="26"/>
      <c r="D374" s="26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3"/>
      <c r="U374" s="3"/>
      <c r="V374" s="4"/>
      <c r="W374" s="4"/>
      <c r="X374" s="4"/>
      <c r="Y374" s="53"/>
      <c r="Z374" s="55"/>
      <c r="AA374" s="55"/>
      <c r="AB374" s="55"/>
    </row>
    <row r="375" spans="1:28" x14ac:dyDescent="0.2">
      <c r="A375" s="93" t="s">
        <v>323</v>
      </c>
      <c r="B375" s="2"/>
      <c r="C375" s="26"/>
      <c r="D375" s="26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3"/>
      <c r="U375" s="3"/>
      <c r="V375" s="4"/>
      <c r="W375" s="4"/>
      <c r="X375" s="4"/>
      <c r="Y375" s="53"/>
      <c r="Z375" s="55"/>
      <c r="AA375" s="55"/>
      <c r="AB375" s="55"/>
    </row>
    <row r="376" spans="1:28" x14ac:dyDescent="0.2">
      <c r="A376" s="5" t="s">
        <v>324</v>
      </c>
      <c r="B376" s="2"/>
      <c r="C376" s="26"/>
      <c r="D376" s="26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3"/>
      <c r="U376" s="3"/>
      <c r="V376" s="4"/>
      <c r="W376" s="4"/>
      <c r="X376" s="4"/>
      <c r="Y376" s="53"/>
      <c r="Z376" s="55"/>
      <c r="AA376" s="55"/>
      <c r="AB376" s="55"/>
    </row>
    <row r="377" spans="1:28" x14ac:dyDescent="0.2">
      <c r="A377" s="5" t="s">
        <v>325</v>
      </c>
      <c r="B377" s="2"/>
      <c r="C377" s="26"/>
      <c r="D377" s="26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3"/>
      <c r="U377" s="3"/>
      <c r="V377" s="4"/>
      <c r="W377" s="4"/>
      <c r="X377" s="4"/>
      <c r="Y377" s="53"/>
      <c r="Z377" s="55"/>
      <c r="AA377" s="55"/>
      <c r="AB377" s="55"/>
    </row>
    <row r="378" spans="1:28" x14ac:dyDescent="0.2">
      <c r="A378" s="5" t="s">
        <v>326</v>
      </c>
      <c r="B378" s="2"/>
      <c r="C378" s="26"/>
      <c r="D378" s="26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3"/>
      <c r="U378" s="3"/>
      <c r="V378" s="4"/>
      <c r="W378" s="4"/>
      <c r="X378" s="4"/>
      <c r="Y378" s="53"/>
      <c r="Z378" s="55"/>
      <c r="AA378" s="55"/>
      <c r="AB378" s="55"/>
    </row>
    <row r="379" spans="1:28" x14ac:dyDescent="0.2">
      <c r="A379" s="5" t="s">
        <v>327</v>
      </c>
      <c r="B379" s="2"/>
      <c r="C379" s="26"/>
      <c r="D379" s="26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3"/>
      <c r="U379" s="3"/>
      <c r="V379" s="4"/>
      <c r="W379" s="4"/>
      <c r="X379" s="4"/>
      <c r="Y379" s="53"/>
      <c r="Z379" s="55"/>
      <c r="AA379" s="55"/>
      <c r="AB379" s="55"/>
    </row>
    <row r="380" spans="1:28" x14ac:dyDescent="0.2">
      <c r="A380" s="5" t="s">
        <v>328</v>
      </c>
      <c r="B380" s="2"/>
      <c r="C380" s="26"/>
      <c r="D380" s="26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3"/>
      <c r="U380" s="3"/>
      <c r="V380" s="4"/>
      <c r="W380" s="4"/>
      <c r="X380" s="4"/>
      <c r="Y380" s="53"/>
      <c r="Z380" s="55"/>
      <c r="AA380" s="55"/>
      <c r="AB380" s="55"/>
    </row>
    <row r="381" spans="1:28" x14ac:dyDescent="0.2">
      <c r="A381" s="5" t="s">
        <v>349</v>
      </c>
      <c r="B381" s="2"/>
      <c r="C381" s="26"/>
      <c r="D381" s="26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3"/>
      <c r="U381" s="3"/>
      <c r="V381" s="4"/>
      <c r="W381" s="4"/>
      <c r="X381" s="4"/>
      <c r="Y381" s="53"/>
      <c r="Z381" s="55"/>
      <c r="AA381" s="55"/>
      <c r="AB381" s="55"/>
    </row>
    <row r="382" spans="1:28" x14ac:dyDescent="0.2">
      <c r="B382" s="2"/>
      <c r="C382" s="26"/>
      <c r="D382" s="26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3"/>
      <c r="U382" s="3"/>
      <c r="V382" s="4"/>
      <c r="W382" s="4"/>
      <c r="X382" s="4"/>
      <c r="Y382" s="53"/>
      <c r="Z382" s="55"/>
      <c r="AA382" s="55"/>
      <c r="AB382" s="55"/>
    </row>
    <row r="383" spans="1:28" x14ac:dyDescent="0.2">
      <c r="B383" s="2"/>
      <c r="C383" s="26"/>
      <c r="D383" s="26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3"/>
      <c r="U383" s="3"/>
      <c r="V383" s="4"/>
      <c r="W383" s="4"/>
      <c r="X383" s="4"/>
      <c r="Y383" s="53"/>
      <c r="Z383" s="55"/>
      <c r="AA383" s="55"/>
      <c r="AB383" s="55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2-2013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Equipo</cp:lastModifiedBy>
  <dcterms:created xsi:type="dcterms:W3CDTF">2014-08-23T20:56:54Z</dcterms:created>
  <dcterms:modified xsi:type="dcterms:W3CDTF">2017-10-24T18:03:54Z</dcterms:modified>
</cp:coreProperties>
</file>