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730" windowHeight="11760"/>
  </bookViews>
  <sheets>
    <sheet name="Anexo 1-2013-Estado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7" i="1" l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G6" i="1"/>
  <c r="C6" i="1"/>
  <c r="BN6" i="1"/>
  <c r="BD7" i="1"/>
  <c r="BE7" i="1"/>
  <c r="BF7" i="1"/>
  <c r="BH7" i="1"/>
  <c r="BD8" i="1"/>
  <c r="BE8" i="1"/>
  <c r="BH8" i="1"/>
  <c r="BD9" i="1"/>
  <c r="BE9" i="1"/>
  <c r="BF9" i="1"/>
  <c r="BH9" i="1"/>
  <c r="BD10" i="1"/>
  <c r="BE10" i="1"/>
  <c r="BF10" i="1"/>
  <c r="BH10" i="1"/>
  <c r="BD11" i="1"/>
  <c r="BE11" i="1"/>
  <c r="BF11" i="1"/>
  <c r="BH11" i="1"/>
  <c r="BD12" i="1"/>
  <c r="BE12" i="1"/>
  <c r="BF12" i="1"/>
  <c r="BH12" i="1"/>
  <c r="BD13" i="1"/>
  <c r="BE13" i="1"/>
  <c r="BF13" i="1"/>
  <c r="BH13" i="1"/>
  <c r="BD14" i="1"/>
  <c r="BE14" i="1"/>
  <c r="BF14" i="1"/>
  <c r="BH14" i="1"/>
  <c r="BD15" i="1"/>
  <c r="BE15" i="1"/>
  <c r="BF15" i="1"/>
  <c r="BH15" i="1"/>
  <c r="BD16" i="1"/>
  <c r="BE16" i="1"/>
  <c r="BF16" i="1"/>
  <c r="BH16" i="1"/>
  <c r="BD17" i="1"/>
  <c r="BE17" i="1"/>
  <c r="BF17" i="1"/>
  <c r="BH17" i="1"/>
  <c r="BD18" i="1"/>
  <c r="BE18" i="1"/>
  <c r="BF18" i="1"/>
  <c r="BH18" i="1"/>
  <c r="BD19" i="1"/>
  <c r="BE19" i="1"/>
  <c r="BF19" i="1"/>
  <c r="BH19" i="1"/>
  <c r="BD20" i="1"/>
  <c r="BE20" i="1"/>
  <c r="BF20" i="1"/>
  <c r="BH20" i="1"/>
  <c r="BD21" i="1"/>
  <c r="BE21" i="1"/>
  <c r="BF21" i="1"/>
  <c r="BH21" i="1"/>
  <c r="BD22" i="1"/>
  <c r="BE22" i="1"/>
  <c r="BF22" i="1"/>
  <c r="BH22" i="1"/>
  <c r="BD23" i="1"/>
  <c r="BE23" i="1"/>
  <c r="BF23" i="1"/>
  <c r="BH23" i="1"/>
  <c r="BD24" i="1"/>
  <c r="BE24" i="1"/>
  <c r="BF24" i="1"/>
  <c r="BH24" i="1"/>
  <c r="BD25" i="1"/>
  <c r="BE25" i="1"/>
  <c r="BF25" i="1"/>
  <c r="BH25" i="1"/>
  <c r="BD26" i="1"/>
  <c r="BE26" i="1"/>
  <c r="BF26" i="1"/>
  <c r="BH26" i="1"/>
  <c r="BD27" i="1"/>
  <c r="BE27" i="1"/>
  <c r="BF27" i="1"/>
  <c r="BH27" i="1"/>
  <c r="BD28" i="1"/>
  <c r="BE28" i="1"/>
  <c r="BF28" i="1"/>
  <c r="BH28" i="1"/>
  <c r="BD29" i="1"/>
  <c r="BE29" i="1"/>
  <c r="BF29" i="1"/>
  <c r="BH29" i="1"/>
  <c r="BD30" i="1"/>
  <c r="BE30" i="1"/>
  <c r="BF30" i="1"/>
  <c r="BH30" i="1"/>
  <c r="BD6" i="1"/>
  <c r="G6" i="1"/>
  <c r="I6" i="1"/>
  <c r="N6" i="1"/>
  <c r="Q6" i="1"/>
  <c r="BE6" i="1"/>
  <c r="BF6" i="1"/>
  <c r="BH6" i="1"/>
  <c r="AI6" i="1"/>
  <c r="E8" i="1"/>
  <c r="E6" i="1"/>
  <c r="F8" i="1"/>
  <c r="E9" i="1"/>
  <c r="F9" i="1"/>
  <c r="E7" i="1"/>
  <c r="F7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F6" i="1"/>
  <c r="BQ6" i="1"/>
  <c r="BP7" i="1"/>
  <c r="AC6" i="1"/>
  <c r="R6" i="1"/>
  <c r="P6" i="1"/>
  <c r="O6" i="1"/>
  <c r="J6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L27" i="1"/>
  <c r="BO27" i="1"/>
  <c r="BO28" i="1"/>
  <c r="BL29" i="1"/>
  <c r="BO29" i="1"/>
  <c r="BO30" i="1"/>
  <c r="BL6" i="1"/>
  <c r="BO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8" i="1"/>
  <c r="BL30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6" i="1"/>
  <c r="BI7" i="1"/>
  <c r="BI6" i="1"/>
  <c r="BJ7" i="1"/>
  <c r="BI8" i="1"/>
  <c r="BJ8" i="1"/>
  <c r="BI9" i="1"/>
  <c r="BJ9" i="1"/>
  <c r="BI10" i="1"/>
  <c r="BJ10" i="1"/>
  <c r="BI11" i="1"/>
  <c r="BJ11" i="1"/>
  <c r="BI12" i="1"/>
  <c r="BJ12" i="1"/>
  <c r="BI13" i="1"/>
  <c r="BJ13" i="1"/>
  <c r="BI14" i="1"/>
  <c r="BJ14" i="1"/>
  <c r="BI15" i="1"/>
  <c r="BJ15" i="1"/>
  <c r="BI16" i="1"/>
  <c r="BJ16" i="1"/>
  <c r="BI17" i="1"/>
  <c r="BJ17" i="1"/>
  <c r="BI18" i="1"/>
  <c r="BJ18" i="1"/>
  <c r="BI19" i="1"/>
  <c r="BJ19" i="1"/>
  <c r="BI20" i="1"/>
  <c r="BJ20" i="1"/>
  <c r="BI21" i="1"/>
  <c r="BJ21" i="1"/>
  <c r="BI22" i="1"/>
  <c r="BJ22" i="1"/>
  <c r="BI23" i="1"/>
  <c r="BJ23" i="1"/>
  <c r="BI24" i="1"/>
  <c r="BJ24" i="1"/>
  <c r="BI25" i="1"/>
  <c r="BJ25" i="1"/>
  <c r="BI26" i="1"/>
  <c r="BJ26" i="1"/>
  <c r="BI27" i="1"/>
  <c r="BJ27" i="1"/>
  <c r="BI28" i="1"/>
  <c r="BJ28" i="1"/>
  <c r="BI29" i="1"/>
  <c r="BJ29" i="1"/>
  <c r="BI30" i="1"/>
  <c r="BJ30" i="1"/>
  <c r="BJ6" i="1"/>
</calcChain>
</file>

<file path=xl/sharedStrings.xml><?xml version="1.0" encoding="utf-8"?>
<sst xmlns="http://schemas.openxmlformats.org/spreadsheetml/2006/main" count="103" uniqueCount="103">
  <si>
    <t>Estado Amazonas</t>
  </si>
  <si>
    <t>Distrito Capital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</si>
  <si>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</si>
  <si>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</si>
  <si>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</si>
  <si>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</si>
  <si>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</si>
  <si>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</si>
  <si>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</si>
  <si>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</si>
  <si>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</si>
  <si>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</si>
  <si>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</si>
  <si>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</si>
  <si>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</si>
  <si>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</si>
  <si>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</si>
  <si>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</si>
  <si>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</si>
  <si>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</si>
  <si>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</si>
  <si>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</si>
  <si>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</si>
  <si>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 xml:space="preserve">Estado Vargas </t>
  </si>
  <si>
    <t>Total</t>
  </si>
  <si>
    <t>Presupuesto 2013 Situado Estadal</t>
  </si>
  <si>
    <t>Estructura %</t>
  </si>
  <si>
    <t>Crédito Adicional Decreto 9.343 08/01/2013 G.O. 40.085 08-01-2013  Transferencias Corrientes al Poder Estadal (2)</t>
  </si>
  <si>
    <t xml:space="preserve">Crédito Adicional Decreto 9.343 08/01/2013 G.O. 40.085 08-01-2013 Situado  Estadal (1) </t>
  </si>
  <si>
    <t>Crédito Adicional Decreto 9.360 22/01/2013 G.O. 40.095 22-01-2013  Transferencias Corrientes al Poder Estadal (2)</t>
  </si>
  <si>
    <t>Crédito Adicional Decreto 9.405 12/03/2013 G.O. 40.127 12-03-2013  Transferencias de Capital al Poder Estadal(3)</t>
  </si>
  <si>
    <t>Crédito Adicional Decreto 9.449 02/04/2013 G.O. 40.138 02-04-2013  Transferencias de Capital al Poder Estadal(3)</t>
  </si>
  <si>
    <t>Crédito Adicional Decreto 110  21/05/2013 G.O. 40.171 21-05-2013 Transferencias Corrientes al Poder Estadal (2)</t>
  </si>
  <si>
    <t>Crédito Adicional Decreto 110  21/05/2013 G.O. 40.171 21-05-2013 Transferencias de Capital al Poder Estadal (3)</t>
  </si>
  <si>
    <t>Rectificación  Decreto 134  28/05/2013 . Gaceta Oficial Extraordinaria 6.100 de fecha 28-05-2013.Transferencias de Capital al Poder Estadal(3)</t>
  </si>
  <si>
    <t>Crédito Adicional.  Decreto 135  28/05/2013 . Gaceta Oficial Extraordinaria 6.100 de fecha 28-05-2013.Transferencias Corrientes al Poder Estadal(2)</t>
  </si>
  <si>
    <t>Crédito Adicional.  Decreto 135  28/05/2013 . Gaceta Oficial Extraordinaria 6.100 de fecha 28-05-2013.Transferencias de Capital al Poder Estadal (3)</t>
  </si>
  <si>
    <t>Crédito Adicional Decreto 147  28/05/2013 G.O. Extraordinaria 6100  28-05-2013 Situado Estadal (1)</t>
  </si>
  <si>
    <t>Rectificación.  Decreto 9456 02/04/2013 . Gaceta Oficial Extraordinaria 6.100 de fecha 28-05-2013.Transferencias Corriente al Poder Estadal (2)</t>
  </si>
  <si>
    <t>Rectificación.  Decreto 9456 02/04/2013 . Gaceta Oficial Extraordinaria 6.100 de fecha 28-05-2013.Transferencias de Capital al Poder Estadal (3)</t>
  </si>
  <si>
    <t>Crédito Adicional.  Decreto  40  30/04/2013 . Gaceta Oficial 41.157 de fecha 30-04-2013.Transferencias de Capital al Poder Estadal (3)</t>
  </si>
  <si>
    <t>Crédito Adicional.  Decreto  173  11/06/2013 . Gaceta Oficial 40.186 de fecha 11-06-2013.Transferencias de Capital al Poder Estadal (3)</t>
  </si>
  <si>
    <t>Crédito Adicional.  Decreto  174  11/06/2013 . Gaceta Oficial 40.186 de fecha 11-06-2013.Transferencias Corrientes al Poder Estadal (2)</t>
  </si>
  <si>
    <t>Crédito Adicional.  Decreto  174  11/06/2013 . Gaceta Oficial 40.186 de fecha 11-06-2013.Transferencias de Capital al Poder Estadal (3)</t>
  </si>
  <si>
    <t>Crédito Adicional.  Decreto  220  9/07/2013 . Gaceta Oficial 40.203 de fecha 09-07-2013.Transferencias de Capital al Poder Estadal (3)</t>
  </si>
  <si>
    <t>Crédito Adicional.  Decreto  221 9/07/2013 . Gaceta Oficial 40.203 de fecha 09-07-2013.Transferencias de Capital al Poder Estadal (3)</t>
  </si>
  <si>
    <t>Crédito Adicional.  Decreto  242  18/07/2013 . Gaceta Oficial 40.210 de fecha 18-07-2013.Transferencias de Capital al Poder Estadal (3)</t>
  </si>
  <si>
    <t>Crédito Adicional Decreto 306  13/08/2013 G.O. 40.227  13-08-2013 Transferencias Corrientes al Poder Estadal (2)</t>
  </si>
  <si>
    <t>Rectificación Decreto 349  16/08/2013 G.O. 40.230  16-08-2013 Transferencias Corrientes al Poder Estadal (2)</t>
  </si>
  <si>
    <t>Crédito Adicional Decreto 411  24/09/2013 G.O. 40.257  24-09-2013 Transferencias Corrientes al Poder Estadal (2)</t>
  </si>
  <si>
    <t>Crédito Adicional Decreto 435 01/10/2013 G.O. 40.262  24-09-2013 Transferencias Corrientes al Poder Estadal (2)</t>
  </si>
  <si>
    <t>Crédito Adicional Decreto 485  15/10/2013 G.O. 40.272  15-10-2013 Transferencias Corrientes al Poder Estadal (2)</t>
  </si>
  <si>
    <t>Crédito Adicional Decreto 557  5/11/2013  G.O. Extraordinaria 6.111  5-11-2013 Transferencias Corrientes al Poder Estadal (2)</t>
  </si>
  <si>
    <t>Crédito Adicional Decreto 577  05/11/2013 G.O. 40.292  12-11-2013 Situado Estadal (1)</t>
  </si>
  <si>
    <t>Crédito Adicional.  Decreto  594  19/11/2013 . Gaceta Oficial 40.297 de fecha 19-11-2013.Transferencias de Capital al Poder Estadal (3)</t>
  </si>
  <si>
    <t>Crédito Adicional.  Decreto  595  19/11/2013 . Gaceta Oficial 40.297 de fecha 19-11-2013.Transferencias de Capital al Poder Estadal (3)</t>
  </si>
  <si>
    <t>Crédito Adicional Decreto 613  26/11/2013 G.O. 40.302  26-11-2013 Transferencias Corrientes al  Poder Estadal (2)</t>
  </si>
  <si>
    <t>Crédito Adicional Decreto 614  26/11/2013 G.O. 40.302  26-11-2013 Transferencias de Capital al  Poder Estadal (3)</t>
  </si>
  <si>
    <t>Crédito Adicional Decreto 649 10/12/2013 G.O. 40.312 10-12-2013 Transferencias Corrientes al Poder Estadal (2)</t>
  </si>
  <si>
    <t>Crédito Adicional Decreto 650 10/12/2013 G.O. 40.312 10-12-2013 Transferencias Corrientes al Poder Estadal (2)</t>
  </si>
  <si>
    <t>Crédito Adicional Decreto 651 10/12/2013 G.O. 40.312 10-12-2013 Transferencias Corrientes al Poder Estadal (2)</t>
  </si>
  <si>
    <t>Crédito Adicional Decreto 652 10/12/2013 G.O. 40.312 10-12-2013 Transferencias Corrientes al Poder Estadal (2)</t>
  </si>
  <si>
    <t>Crédito Adicional Decreto 653 10/12/2013 G.O. 40.312 10-12-2013 Transferencias de Capital al Poder Estadal (3)</t>
  </si>
  <si>
    <t>Crédito Adicional Decreto 655 10/12/2013 G.O. 40.312 10-12-2013 Transferencias de Capital al Poder Estadal (3)</t>
  </si>
  <si>
    <t>Crédito Adicional Decreto 656 10/12/2013 G.O. 40.312 10-12-2013 Transferencias de Capital al Poder Estadal (3)</t>
  </si>
  <si>
    <t>Crédito Adicional Decreto 657 10/12/2013 G.O. 40.312 10-12-2013 Transferencias Corrientes al Poder Estadal (2)</t>
  </si>
  <si>
    <t>Crédito Adicional Decreto 685 19/12/2013 G.O. Extraordinaria 6.119 19-12-2013 Transferencias Corrientes al Poder Estadal (2)</t>
  </si>
  <si>
    <t>Crédito Adicional Decreto 686 19/12/2013 G.O. Extraordinaria 6.119 19-12-2013 Transferencias Corrientes al Poder Estadal (2)</t>
  </si>
  <si>
    <t>En Bolívares Fuertes y %</t>
  </si>
  <si>
    <t>Recursos Asignados a los Estados</t>
  </si>
  <si>
    <t>Presupuesto + Créditos Adicionales y Rectificaciones 2013 ( hasta el 31-12-2013)</t>
  </si>
  <si>
    <t>Estado</t>
  </si>
  <si>
    <t>Recursos provenientes de Excedentes Ordinarios del Fondo de Compensación Interterritorial  Resolución 031 de fecha 29-08-2013 del Consejo Federal de Gobierno, publicada en GO. No. 40,247 de fecha 10/09-2013 (1)</t>
  </si>
  <si>
    <t xml:space="preserve">Presupuesto 2013  Ministerio de Relaciones Interiores y de Justicia  Subsidio de Capitalidad </t>
  </si>
  <si>
    <t>no lo incluyen</t>
  </si>
  <si>
    <t>decian que era N° 41.157 del 30 de abril de 2013</t>
  </si>
  <si>
    <t>Crédito adicional  aprobado mediante Decreto N° 360 del 28 de agosto de 2013, publicado en la GORBV N° 40.238 del 28 de agosto de 2013.Transferencias corrientes al Poder Estadal(2)</t>
  </si>
  <si>
    <t>Crédito adicional  aprobado mediante Decreto N° 362 del 28 de agosto de 2013, publicado en la GORBV N° 40.238 del 28 de agosto de 2013.Transferencias corrientes al Poder Estadal(2)</t>
  </si>
  <si>
    <t>no lo tiene registardo ONAPRE</t>
  </si>
  <si>
    <t>Crédito adicional al Ministerio de Planificación y Finanzas, Decreto N° 267 del 30 de julio de 2013, publicado en la GO Extraordinaria N° 6.108 del 30 de julio de 2013. Transferencias Corrientes al Poder Estadal, para cancelar pensiones y Jubilaciones Dtto. Capital (2)</t>
  </si>
  <si>
    <t>Crédito Adicional al Ministerio de Planificación y Finanzas Decreto 330  15/08/2013 G.O. 40.229  15-08-2013 Transferencias Corrientes al Poder Estadal para cancelar pensiones y Jubilaciones Dtto. Capital (2)</t>
  </si>
  <si>
    <t>Crédito Adicional.  Decreto  396  11/11/2013 . Gaceta Oficial 40.291 de fecha 11-11-2013, quie modifica Decreto publicado en Gacet Oficial  No. 40252 del 17-09-2013. Transferencias de Capital al Poder Estadal (3)</t>
  </si>
  <si>
    <t>Rectificación aprobada mediante Decreto N° 289 del 07 de agosto de 2013, publicado en la GO N° 40.223 del 18 de agosto de 2013. Transferencias de Capital al Poder Estadal (3)</t>
  </si>
  <si>
    <t>Rectificación aprobada mediante Decreto N° 9.467 del 08 de abril de 2013, publicado en la GON° 40.143 del 09 de abril de 2013 (3).Transferencias de Capital al Poder Estadal(3)</t>
  </si>
  <si>
    <t>Población</t>
  </si>
  <si>
    <t>Recursos iniciales Totales</t>
  </si>
  <si>
    <t>Total C.A. asignados por Concepto de Situado Estadal 2013</t>
  </si>
  <si>
    <t>Total C.A. asignados por Concepto Transferencias  Corrientes 2013</t>
  </si>
  <si>
    <t>Presupuesto total: Asignación original + Créditos adicionales</t>
  </si>
  <si>
    <t>Estructura % del presupuesto modificado</t>
  </si>
  <si>
    <t>% de Incremento en recursos asignados por concepto de Transferencias Corrientes con respecto al Presupuesto Inicial</t>
  </si>
  <si>
    <t>% de Incremento en recursos asignados por concepto de Transferencias de capital con respecto al Presupuesto Inicial</t>
  </si>
  <si>
    <t>Número de CA</t>
  </si>
  <si>
    <t>Partido Político de gobierno</t>
  </si>
  <si>
    <t>FCI Presupuestado 2013</t>
  </si>
  <si>
    <t>Fuente: ONAPRE Ley de Presupuesto 2013. Decretos Presidenciales publicados en las Gacetas Oficiales  mencionadas. INE Proyecciones de Población con base al censo 2011. CNE Divulgaciones Regionales 2012. Elaboración Propia</t>
  </si>
  <si>
    <t>% de Incremento en recursos asignados por concepto de Situado Estadal con respecto al Presupuesto Inicial</t>
  </si>
  <si>
    <t>Total C.A. asignados por Concepto Transferencias de Capital 2013</t>
  </si>
  <si>
    <t>Total C.A. asignados por Concepto de FCI 2013</t>
  </si>
  <si>
    <t>Total Recursos adicionales Asignados por Situado, Transferencias Corrientes, Transferencias de Capital y FCI</t>
  </si>
  <si>
    <t>% de Incremento en recursos asignados por concepto de FCI con respecto al FCI Inicial</t>
  </si>
  <si>
    <t xml:space="preserve">% de Incremento por recursos  adicionales asignados por Situado, Transferencias Corrientes, Transferencias de Capital y FCI con respecto al Presupuesto Inicial </t>
  </si>
  <si>
    <t>Anexo 1 - 2013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</si>
</sst>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General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ourier"/>
      <family val="3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6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3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Fill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0" fontId="3" fillId="0" borderId="0" xfId="0" applyFont="1" applyFill="1"/>
    <xf numFmtId="3" fontId="3" fillId="0" borderId="0" xfId="0" applyNumberFormat="1" applyFont="1" applyFill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3" fillId="0" borderId="0" xfId="0" applyNumberFormat="1" applyFont="1" applyFill="1"/>
    <xf numFmtId="0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3" fontId="2" fillId="6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2" fontId="3" fillId="0" borderId="0" xfId="0" applyNumberFormat="1" applyFont="1"/>
    <xf numFmtId="2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center" wrapText="1"/>
    </xf>
    <xf numFmtId="4" fontId="2" fillId="5" borderId="1" xfId="0" applyNumberFormat="1" applyFont="1" applyFill="1" applyBorder="1" applyAlignment="1">
      <alignment horizontal="center" wrapText="1"/>
    </xf>
    <xf numFmtId="4" fontId="2" fillId="6" borderId="1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8" fillId="8" borderId="2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center" wrapText="1"/>
    </xf>
    <xf numFmtId="2" fontId="2" fillId="6" borderId="2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9" fillId="0" borderId="1" xfId="14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3" fontId="2" fillId="9" borderId="1" xfId="0" applyNumberFormat="1" applyFont="1" applyFill="1" applyBorder="1" applyAlignment="1">
      <alignment horizontal="center"/>
    </xf>
    <xf numFmtId="4" fontId="2" fillId="9" borderId="1" xfId="0" applyNumberFormat="1" applyFont="1" applyFill="1" applyBorder="1" applyAlignment="1">
      <alignment horizontal="center" wrapText="1"/>
    </xf>
    <xf numFmtId="3" fontId="3" fillId="9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wrapText="1"/>
    </xf>
    <xf numFmtId="2" fontId="2" fillId="9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3" fontId="10" fillId="0" borderId="0" xfId="0" applyNumberFormat="1" applyFont="1" applyFill="1"/>
  </cellXfs>
  <cellStyles count="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2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3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Normal" xfId="0" builtinId="0"/>
    <cellStyle name="Normal 9" xfId="11"/>
    <cellStyle name="Normal_Ent_mun_par2001_listo_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1"/>
  <sheetViews>
    <sheetView tabSelected="1" zoomScaleNormal="100" zoomScalePageLayoutView="150" workbookViewId="0">
      <selection sqref="A1:A4"/>
    </sheetView>
  </sheetViews>
  <sheetFormatPr baseColWidth="10" defaultColWidth="9.140625" defaultRowHeight="12.75" x14ac:dyDescent="0.2"/>
  <cols>
    <col min="1" max="1" width="21" style="12" customWidth="1"/>
    <col min="2" max="2" width="17.7109375" style="12" customWidth="1"/>
    <col min="3" max="3" width="17.7109375" style="4" customWidth="1"/>
    <col min="4" max="4" width="17.42578125" style="4" customWidth="1"/>
    <col min="5" max="5" width="20.42578125" style="4" customWidth="1"/>
    <col min="6" max="6" width="16.140625" style="4" customWidth="1"/>
    <col min="7" max="7" width="23.7109375" style="16" hidden="1" customWidth="1"/>
    <col min="8" max="8" width="25.7109375" style="16" hidden="1" customWidth="1"/>
    <col min="9" max="9" width="24.85546875" style="16" hidden="1" customWidth="1"/>
    <col min="10" max="10" width="25.85546875" style="12" hidden="1" customWidth="1"/>
    <col min="11" max="12" width="23.42578125" style="12" hidden="1" customWidth="1"/>
    <col min="13" max="13" width="21" style="16" hidden="1" customWidth="1"/>
    <col min="14" max="14" width="26.140625" style="16" hidden="1" customWidth="1"/>
    <col min="15" max="15" width="27.28515625" style="16" hidden="1" customWidth="1"/>
    <col min="16" max="16" width="26" style="16" hidden="1" customWidth="1"/>
    <col min="17" max="17" width="23.7109375" style="16" hidden="1" customWidth="1"/>
    <col min="18" max="18" width="25.7109375" style="16" hidden="1" customWidth="1"/>
    <col min="19" max="19" width="29.42578125" style="16" hidden="1" customWidth="1"/>
    <col min="20" max="20" width="20" style="16" hidden="1" customWidth="1"/>
    <col min="21" max="21" width="24.140625" style="16" hidden="1" customWidth="1"/>
    <col min="22" max="22" width="25.42578125" style="16" hidden="1" customWidth="1"/>
    <col min="23" max="23" width="23.85546875" style="16" hidden="1" customWidth="1"/>
    <col min="24" max="24" width="24.140625" style="16" hidden="1" customWidth="1"/>
    <col min="25" max="25" width="23.42578125" style="16" hidden="1" customWidth="1"/>
    <col min="26" max="26" width="20" style="16" hidden="1" customWidth="1"/>
    <col min="27" max="28" width="24" style="16" hidden="1" customWidth="1"/>
    <col min="29" max="29" width="26.42578125" style="16" hidden="1" customWidth="1"/>
    <col min="30" max="30" width="25.28515625" style="16" hidden="1" customWidth="1"/>
    <col min="31" max="31" width="27.140625" style="16" hidden="1" customWidth="1"/>
    <col min="32" max="32" width="23.140625" style="16" hidden="1" customWidth="1"/>
    <col min="33" max="35" width="25.28515625" style="16" hidden="1" customWidth="1"/>
    <col min="36" max="36" width="27.85546875" style="16" hidden="1" customWidth="1"/>
    <col min="37" max="37" width="23" style="16" hidden="1" customWidth="1"/>
    <col min="38" max="38" width="23.28515625" style="16" hidden="1" customWidth="1"/>
    <col min="39" max="39" width="26.28515625" style="16" hidden="1" customWidth="1"/>
    <col min="40" max="40" width="24.42578125" style="16" hidden="1" customWidth="1"/>
    <col min="41" max="41" width="22.140625" style="16" hidden="1" customWidth="1"/>
    <col min="42" max="42" width="24.42578125" style="16" hidden="1" customWidth="1"/>
    <col min="43" max="43" width="26" style="16" hidden="1" customWidth="1"/>
    <col min="44" max="44" width="25.42578125" style="16" hidden="1" customWidth="1"/>
    <col min="45" max="45" width="24.42578125" style="12" hidden="1" customWidth="1"/>
    <col min="46" max="46" width="26.42578125" style="16" hidden="1" customWidth="1"/>
    <col min="47" max="47" width="24" style="16" hidden="1" customWidth="1"/>
    <col min="48" max="48" width="24.7109375" style="16" hidden="1" customWidth="1"/>
    <col min="49" max="49" width="25.140625" style="16" hidden="1" customWidth="1"/>
    <col min="50" max="50" width="23.42578125" style="16" hidden="1" customWidth="1"/>
    <col min="51" max="51" width="23.85546875" style="16" hidden="1" customWidth="1"/>
    <col min="52" max="52" width="24.7109375" style="16" hidden="1" customWidth="1"/>
    <col min="53" max="53" width="26.42578125" style="16" hidden="1" customWidth="1"/>
    <col min="54" max="54" width="25.7109375" style="16" hidden="1" customWidth="1"/>
    <col min="55" max="55" width="24.85546875" style="16" hidden="1" customWidth="1"/>
    <col min="56" max="56" width="18" style="4" customWidth="1"/>
    <col min="57" max="57" width="14.140625" style="4" customWidth="1"/>
    <col min="58" max="59" width="15.28515625" style="4" customWidth="1"/>
    <col min="60" max="60" width="15.28515625" style="12" customWidth="1"/>
    <col min="61" max="61" width="14" style="12" customWidth="1"/>
    <col min="62" max="62" width="11.28515625" style="25" customWidth="1"/>
    <col min="63" max="63" width="13.85546875" style="25" customWidth="1"/>
    <col min="64" max="64" width="14.28515625" style="28" customWidth="1"/>
    <col min="65" max="65" width="14.7109375" style="28" customWidth="1"/>
    <col min="66" max="66" width="14.7109375" style="63" customWidth="1"/>
    <col min="67" max="67" width="12.7109375" style="4" customWidth="1"/>
    <col min="68" max="68" width="9.140625" style="4"/>
    <col min="69" max="69" width="17.28515625" style="49" customWidth="1"/>
    <col min="70" max="70" width="14.28515625" style="49" customWidth="1"/>
    <col min="71" max="16384" width="9.140625" style="4"/>
  </cols>
  <sheetData>
    <row r="1" spans="1:70" ht="15.75" x14ac:dyDescent="0.25">
      <c r="A1" s="64" t="s">
        <v>102</v>
      </c>
      <c r="BQ1" s="29"/>
      <c r="BR1" s="51"/>
    </row>
    <row r="2" spans="1:70" x14ac:dyDescent="0.2">
      <c r="A2" s="8" t="s">
        <v>69</v>
      </c>
      <c r="BQ2" s="29"/>
      <c r="BR2" s="51"/>
    </row>
    <row r="3" spans="1:70" x14ac:dyDescent="0.2">
      <c r="A3" s="8" t="s">
        <v>70</v>
      </c>
      <c r="M3" s="16" t="s">
        <v>75</v>
      </c>
      <c r="AE3" s="16" t="s">
        <v>78</v>
      </c>
      <c r="AO3" s="16" t="s">
        <v>74</v>
      </c>
      <c r="BQ3" s="29"/>
      <c r="BR3" s="51"/>
    </row>
    <row r="4" spans="1:70" x14ac:dyDescent="0.2">
      <c r="A4" s="8" t="s">
        <v>68</v>
      </c>
      <c r="G4" s="12"/>
      <c r="H4" s="12"/>
      <c r="I4" s="12"/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Q4" s="29"/>
      <c r="BR4" s="51"/>
    </row>
    <row r="5" spans="1:70" ht="140.25" customHeight="1" x14ac:dyDescent="0.2">
      <c r="A5" s="9" t="s">
        <v>71</v>
      </c>
      <c r="B5" s="15" t="s">
        <v>25</v>
      </c>
      <c r="C5" s="30" t="s">
        <v>94</v>
      </c>
      <c r="D5" s="15" t="s">
        <v>73</v>
      </c>
      <c r="E5" s="2" t="s">
        <v>85</v>
      </c>
      <c r="F5" s="2" t="s">
        <v>26</v>
      </c>
      <c r="G5" s="15" t="s">
        <v>27</v>
      </c>
      <c r="H5" s="20" t="s">
        <v>28</v>
      </c>
      <c r="I5" s="15" t="s">
        <v>29</v>
      </c>
      <c r="J5" s="15" t="s">
        <v>30</v>
      </c>
      <c r="K5" s="15" t="s">
        <v>31</v>
      </c>
      <c r="L5" s="17" t="s">
        <v>83</v>
      </c>
      <c r="M5" s="15" t="s">
        <v>40</v>
      </c>
      <c r="N5" s="15" t="s">
        <v>32</v>
      </c>
      <c r="O5" s="15" t="s">
        <v>33</v>
      </c>
      <c r="P5" s="15" t="s">
        <v>34</v>
      </c>
      <c r="Q5" s="15" t="s">
        <v>35</v>
      </c>
      <c r="R5" s="15" t="s">
        <v>36</v>
      </c>
      <c r="S5" s="20" t="s">
        <v>37</v>
      </c>
      <c r="T5" s="15" t="s">
        <v>38</v>
      </c>
      <c r="U5" s="15" t="s">
        <v>39</v>
      </c>
      <c r="V5" s="15" t="s">
        <v>41</v>
      </c>
      <c r="W5" s="15" t="s">
        <v>42</v>
      </c>
      <c r="X5" s="15" t="s">
        <v>43</v>
      </c>
      <c r="Y5" s="15" t="s">
        <v>44</v>
      </c>
      <c r="Z5" s="15" t="s">
        <v>45</v>
      </c>
      <c r="AA5" s="15" t="s">
        <v>46</v>
      </c>
      <c r="AB5" s="17" t="s">
        <v>79</v>
      </c>
      <c r="AC5" s="17" t="s">
        <v>82</v>
      </c>
      <c r="AD5" s="15" t="s">
        <v>47</v>
      </c>
      <c r="AE5" s="15" t="s">
        <v>80</v>
      </c>
      <c r="AF5" s="15" t="s">
        <v>48</v>
      </c>
      <c r="AG5" s="15" t="s">
        <v>76</v>
      </c>
      <c r="AH5" s="15" t="s">
        <v>77</v>
      </c>
      <c r="AI5" s="1" t="s">
        <v>72</v>
      </c>
      <c r="AJ5" s="15" t="s">
        <v>49</v>
      </c>
      <c r="AK5" s="15" t="s">
        <v>50</v>
      </c>
      <c r="AL5" s="15" t="s">
        <v>51</v>
      </c>
      <c r="AM5" s="15" t="s">
        <v>52</v>
      </c>
      <c r="AN5" s="15" t="s">
        <v>81</v>
      </c>
      <c r="AO5" s="20" t="s">
        <v>53</v>
      </c>
      <c r="AP5" s="15" t="s">
        <v>54</v>
      </c>
      <c r="AQ5" s="15" t="s">
        <v>55</v>
      </c>
      <c r="AR5" s="15" t="s">
        <v>56</v>
      </c>
      <c r="AS5" s="15" t="s">
        <v>57</v>
      </c>
      <c r="AT5" s="18" t="s">
        <v>58</v>
      </c>
      <c r="AU5" s="18" t="s">
        <v>59</v>
      </c>
      <c r="AV5" s="18" t="s">
        <v>60</v>
      </c>
      <c r="AW5" s="18" t="s">
        <v>61</v>
      </c>
      <c r="AX5" s="18" t="s">
        <v>62</v>
      </c>
      <c r="AY5" s="18" t="s">
        <v>63</v>
      </c>
      <c r="AZ5" s="18" t="s">
        <v>64</v>
      </c>
      <c r="BA5" s="18" t="s">
        <v>65</v>
      </c>
      <c r="BB5" s="19" t="s">
        <v>66</v>
      </c>
      <c r="BC5" s="19" t="s">
        <v>67</v>
      </c>
      <c r="BD5" s="31" t="s">
        <v>86</v>
      </c>
      <c r="BE5" s="32" t="s">
        <v>87</v>
      </c>
      <c r="BF5" s="33" t="s">
        <v>97</v>
      </c>
      <c r="BG5" s="57" t="s">
        <v>98</v>
      </c>
      <c r="BH5" s="34" t="s">
        <v>99</v>
      </c>
      <c r="BI5" s="18" t="s">
        <v>88</v>
      </c>
      <c r="BJ5" s="35" t="s">
        <v>89</v>
      </c>
      <c r="BK5" s="36" t="s">
        <v>96</v>
      </c>
      <c r="BL5" s="37" t="s">
        <v>90</v>
      </c>
      <c r="BM5" s="38" t="s">
        <v>91</v>
      </c>
      <c r="BN5" s="61" t="s">
        <v>100</v>
      </c>
      <c r="BO5" s="39" t="s">
        <v>101</v>
      </c>
      <c r="BP5" s="40" t="s">
        <v>92</v>
      </c>
      <c r="BQ5" s="41" t="s">
        <v>84</v>
      </c>
      <c r="BR5" s="50" t="s">
        <v>93</v>
      </c>
    </row>
    <row r="6" spans="1:70" s="3" customFormat="1" x14ac:dyDescent="0.2">
      <c r="A6" s="9" t="s">
        <v>24</v>
      </c>
      <c r="B6" s="13">
        <v>48147143687</v>
      </c>
      <c r="C6" s="5">
        <f>SUM(C7:C30)</f>
        <v>6998025887.1399994</v>
      </c>
      <c r="D6" s="5">
        <v>50000000</v>
      </c>
      <c r="E6" s="5">
        <f t="shared" ref="E6:E30" si="0">SUM(B6:D6)</f>
        <v>55195169574.139999</v>
      </c>
      <c r="F6" s="54">
        <f>SUM(F7:F30)</f>
        <v>100</v>
      </c>
      <c r="G6" s="13">
        <f>G15+G20</f>
        <v>77217396.159999996</v>
      </c>
      <c r="H6" s="21">
        <v>3200000000</v>
      </c>
      <c r="I6" s="13">
        <f>I11+I29</f>
        <v>303560243.63999999</v>
      </c>
      <c r="J6" s="13">
        <f>J17</f>
        <v>87078295</v>
      </c>
      <c r="K6" s="13">
        <v>20000000</v>
      </c>
      <c r="L6" s="13">
        <v>15000000</v>
      </c>
      <c r="M6" s="13">
        <v>140000000</v>
      </c>
      <c r="N6" s="13">
        <f>N11+N14</f>
        <v>552410074.76999998</v>
      </c>
      <c r="O6" s="13">
        <f>O14+O29</f>
        <v>203855762</v>
      </c>
      <c r="P6" s="13">
        <f>P13+P23+P24</f>
        <v>91437902.049999997</v>
      </c>
      <c r="Q6" s="13">
        <f>Q13+Q27</f>
        <v>194631388</v>
      </c>
      <c r="R6" s="13">
        <f>R13+R27+R28</f>
        <v>396639558.30000001</v>
      </c>
      <c r="S6" s="21">
        <v>886393560</v>
      </c>
      <c r="T6" s="13">
        <v>24765000</v>
      </c>
      <c r="U6" s="13">
        <v>34100000</v>
      </c>
      <c r="V6" s="13">
        <v>47277273.240000002</v>
      </c>
      <c r="W6" s="13">
        <v>152500000</v>
      </c>
      <c r="X6" s="13">
        <v>10000000</v>
      </c>
      <c r="Y6" s="13">
        <v>180000000</v>
      </c>
      <c r="Z6" s="13">
        <v>80755040</v>
      </c>
      <c r="AA6" s="13">
        <v>357752922</v>
      </c>
      <c r="AB6" s="13">
        <v>6950387</v>
      </c>
      <c r="AC6" s="13">
        <f>SUM(AC7:AC30)</f>
        <v>440000000</v>
      </c>
      <c r="AD6" s="13">
        <v>2400000000</v>
      </c>
      <c r="AE6" s="13">
        <v>615676321</v>
      </c>
      <c r="AF6" s="13">
        <v>2000000</v>
      </c>
      <c r="AG6" s="14">
        <v>369266882</v>
      </c>
      <c r="AH6" s="14">
        <v>14425940</v>
      </c>
      <c r="AI6" s="59">
        <f>SUM(AI7:AI30)</f>
        <v>964724707</v>
      </c>
      <c r="AJ6" s="13">
        <v>108221902.5</v>
      </c>
      <c r="AK6" s="14">
        <v>5100000</v>
      </c>
      <c r="AL6" s="14">
        <v>114540721.52</v>
      </c>
      <c r="AM6" s="13">
        <v>7028855979</v>
      </c>
      <c r="AN6" s="13">
        <v>156542082.94</v>
      </c>
      <c r="AO6" s="21">
        <v>5822555599</v>
      </c>
      <c r="AP6" s="14">
        <v>267248048.5</v>
      </c>
      <c r="AQ6" s="14">
        <v>6888006.8099999996</v>
      </c>
      <c r="AR6" s="14">
        <v>90018366.859999999</v>
      </c>
      <c r="AS6" s="13">
        <v>29000000</v>
      </c>
      <c r="AT6" s="13">
        <v>124341257.16</v>
      </c>
      <c r="AU6" s="13">
        <v>5000000</v>
      </c>
      <c r="AV6" s="13">
        <v>417000000</v>
      </c>
      <c r="AW6" s="13">
        <v>67505000</v>
      </c>
      <c r="AX6" s="13">
        <v>69768130.989999995</v>
      </c>
      <c r="AY6" s="13">
        <v>105000000</v>
      </c>
      <c r="AZ6" s="13">
        <v>158034000</v>
      </c>
      <c r="BA6" s="13">
        <v>255256000</v>
      </c>
      <c r="BB6" s="13">
        <v>573369712</v>
      </c>
      <c r="BC6" s="14">
        <v>351550030.27999997</v>
      </c>
      <c r="BD6" s="23">
        <f t="shared" ref="BD6:BD30" si="1">H6+S6+AO6</f>
        <v>9908949159</v>
      </c>
      <c r="BE6" s="24">
        <f>G6+I6+N6+Q6+T6+W6+AB6+AD6+AE6+AF6+AG6+AH6+AJ6+AK6+AL6+AM6+AR6+AT6+AU6+AV6+AW6+BA6+BB6+BC6</f>
        <v>13854162601.890001</v>
      </c>
      <c r="BF6" s="21">
        <f>SUM(BF7:BF30)</f>
        <v>2896377021.8299999</v>
      </c>
      <c r="BG6" s="56">
        <f>SUM(BG7:BG30)</f>
        <v>964724707</v>
      </c>
      <c r="BH6" s="13">
        <f>BD6+BE6+BF6+BG6</f>
        <v>27624213489.720001</v>
      </c>
      <c r="BI6" s="14">
        <f t="shared" ref="BI6:BI30" si="2">BH6+E6</f>
        <v>82819383063.860001</v>
      </c>
      <c r="BJ6" s="27">
        <f>(BI6/$BI$6)*100</f>
        <v>100</v>
      </c>
      <c r="BK6" s="26">
        <f t="shared" ref="BK6:BK30" si="3">(BD6/B6)*100</f>
        <v>20.58055452555428</v>
      </c>
      <c r="BL6" s="42">
        <f t="shared" ref="BL6:BL30" si="4">(BE6/B6)*100</f>
        <v>28.774630312349565</v>
      </c>
      <c r="BM6" s="43">
        <f>(BF6/B6)*100</f>
        <v>6.0156777744887036</v>
      </c>
      <c r="BN6" s="62">
        <f>(BG6/C6)*100</f>
        <v>13.785669309581108</v>
      </c>
      <c r="BO6" s="44">
        <f t="shared" ref="BO6:BO30" si="5">(BH6/E6)*100</f>
        <v>50.048244625128348</v>
      </c>
      <c r="BP6" s="7">
        <f t="shared" ref="BP6:BP30" si="6">COUNT(G6:BC6)</f>
        <v>49</v>
      </c>
      <c r="BQ6" s="45">
        <f>SUM(BQ7:BQ30)</f>
        <v>29784103</v>
      </c>
      <c r="BR6" s="52"/>
    </row>
    <row r="7" spans="1:70" s="3" customFormat="1" x14ac:dyDescent="0.2">
      <c r="A7" s="10" t="s">
        <v>1</v>
      </c>
      <c r="B7" s="14">
        <v>2971976358</v>
      </c>
      <c r="C7" s="6">
        <v>215271938.59</v>
      </c>
      <c r="D7" s="6">
        <v>50000000</v>
      </c>
      <c r="E7" s="6">
        <f t="shared" si="0"/>
        <v>3237248296.5900002</v>
      </c>
      <c r="F7" s="55">
        <f>(E7/$E$6)*100</f>
        <v>5.8650934883742316</v>
      </c>
      <c r="G7" s="14"/>
      <c r="H7" s="22">
        <v>199406895.88</v>
      </c>
      <c r="I7" s="14"/>
      <c r="J7" s="14"/>
      <c r="K7" s="14">
        <v>20000000</v>
      </c>
      <c r="L7" s="14"/>
      <c r="M7" s="14"/>
      <c r="N7" s="14"/>
      <c r="O7" s="14"/>
      <c r="P7" s="14"/>
      <c r="Q7" s="14"/>
      <c r="R7" s="14"/>
      <c r="S7" s="22">
        <v>54714371.450000003</v>
      </c>
      <c r="T7" s="14"/>
      <c r="U7" s="14"/>
      <c r="V7" s="14"/>
      <c r="W7" s="14"/>
      <c r="X7" s="14"/>
      <c r="Y7" s="14"/>
      <c r="Z7" s="14"/>
      <c r="AA7" s="14">
        <v>357752922</v>
      </c>
      <c r="AB7" s="14">
        <v>6950387</v>
      </c>
      <c r="AC7" s="14"/>
      <c r="AD7" s="14">
        <v>92542972</v>
      </c>
      <c r="AE7" s="14">
        <v>615676321</v>
      </c>
      <c r="AF7" s="14"/>
      <c r="AG7" s="14"/>
      <c r="AH7" s="14"/>
      <c r="AI7" s="60">
        <v>30176805</v>
      </c>
      <c r="AJ7" s="14"/>
      <c r="AK7" s="14">
        <v>5100000</v>
      </c>
      <c r="AL7" s="14"/>
      <c r="AM7" s="14">
        <v>13467786</v>
      </c>
      <c r="AN7" s="14"/>
      <c r="AO7" s="22">
        <v>359408599</v>
      </c>
      <c r="AP7" s="14"/>
      <c r="AQ7" s="14"/>
      <c r="AR7" s="14"/>
      <c r="AS7" s="14">
        <v>29000000</v>
      </c>
      <c r="AT7" s="14"/>
      <c r="AU7" s="14">
        <v>5000000</v>
      </c>
      <c r="AV7" s="14"/>
      <c r="AW7" s="14">
        <v>67505000</v>
      </c>
      <c r="AX7" s="14"/>
      <c r="AY7" s="14"/>
      <c r="AZ7" s="14"/>
      <c r="BA7" s="14">
        <v>0</v>
      </c>
      <c r="BB7" s="14"/>
      <c r="BC7" s="14"/>
      <c r="BD7" s="23">
        <f t="shared" si="1"/>
        <v>613529866.32999992</v>
      </c>
      <c r="BE7" s="24">
        <f t="shared" ref="BE7:BE30" si="7">G7+I7+N7+Q7+T7+W7+AB7+AD7+AE7+AF7+AG7+AH7+AJ7+AK7+AL7+AM7+AR7+AT7+AU7+AV7+AW7+BA7+BB7+BC7</f>
        <v>806242466</v>
      </c>
      <c r="BF7" s="21">
        <f>J7+K7+L7+M7+O7+P7+R7+U7+V7+X7+Y7+Z7+AA7+AC7+AN7+AP7+AQ7+AS7+AX7+AY7+AZ7</f>
        <v>406752922</v>
      </c>
      <c r="BG7" s="58">
        <v>30176805</v>
      </c>
      <c r="BH7" s="13">
        <f t="shared" ref="BH7:BH30" si="8">BD7+BE7+BF7+BG7</f>
        <v>1856702059.3299999</v>
      </c>
      <c r="BI7" s="14">
        <f t="shared" si="2"/>
        <v>5093950355.9200001</v>
      </c>
      <c r="BJ7" s="27">
        <f t="shared" ref="BJ7:BJ30" si="9">(BI7/$BI$6)*100</f>
        <v>6.1506741145272468</v>
      </c>
      <c r="BK7" s="26">
        <f t="shared" si="3"/>
        <v>20.643834015654033</v>
      </c>
      <c r="BL7" s="42">
        <f t="shared" si="4"/>
        <v>27.12815880347592</v>
      </c>
      <c r="BM7" s="43">
        <f t="shared" ref="BM7:BM30" si="10">(BF7/B7)*100</f>
        <v>13.686277177309902</v>
      </c>
      <c r="BN7" s="62">
        <f t="shared" ref="BN7:BN30" si="11">(BG7/C7)*100</f>
        <v>14.017992868765758</v>
      </c>
      <c r="BO7" s="44">
        <f t="shared" si="5"/>
        <v>57.354329641188862</v>
      </c>
      <c r="BP7" s="7">
        <f t="shared" si="6"/>
        <v>15</v>
      </c>
      <c r="BQ7" s="46">
        <v>2077621</v>
      </c>
      <c r="BR7" s="53">
        <v>1</v>
      </c>
    </row>
    <row r="8" spans="1:70" s="3" customFormat="1" x14ac:dyDescent="0.2">
      <c r="A8" s="10" t="s">
        <v>0</v>
      </c>
      <c r="B8" s="13">
        <v>785787506</v>
      </c>
      <c r="C8" s="6">
        <v>338069642.70999998</v>
      </c>
      <c r="D8" s="5"/>
      <c r="E8" s="6">
        <f t="shared" si="0"/>
        <v>1123857148.71</v>
      </c>
      <c r="F8" s="55">
        <f t="shared" ref="F8:F30" si="12">(E8/$E$6)*100</f>
        <v>2.0361512744342556</v>
      </c>
      <c r="G8" s="13"/>
      <c r="H8" s="21">
        <v>52132396.149999999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21">
        <v>14466423.800000001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>
        <v>44242466</v>
      </c>
      <c r="AE8" s="13"/>
      <c r="AF8" s="13"/>
      <c r="AG8" s="13"/>
      <c r="AH8" s="13"/>
      <c r="AI8" s="60">
        <v>47393056</v>
      </c>
      <c r="AJ8" s="13"/>
      <c r="AK8" s="13"/>
      <c r="AL8" s="13"/>
      <c r="AM8" s="13">
        <v>133905859</v>
      </c>
      <c r="AN8" s="13"/>
      <c r="AO8" s="21">
        <v>95027266</v>
      </c>
      <c r="AP8" s="13"/>
      <c r="AQ8" s="13"/>
      <c r="AR8" s="13"/>
      <c r="AS8" s="13"/>
      <c r="AT8" s="13">
        <v>18183591.120000001</v>
      </c>
      <c r="AU8" s="13"/>
      <c r="AV8" s="13"/>
      <c r="AW8" s="13"/>
      <c r="AX8" s="13"/>
      <c r="AY8" s="13"/>
      <c r="AZ8" s="13"/>
      <c r="BA8" s="13">
        <v>1392000</v>
      </c>
      <c r="BB8" s="13"/>
      <c r="BC8" s="13"/>
      <c r="BD8" s="23">
        <f t="shared" si="1"/>
        <v>161626085.94999999</v>
      </c>
      <c r="BE8" s="24">
        <f t="shared" si="7"/>
        <v>197723916.12</v>
      </c>
      <c r="BF8" s="21">
        <v>0</v>
      </c>
      <c r="BG8" s="58">
        <v>47393056</v>
      </c>
      <c r="BH8" s="13">
        <f t="shared" si="8"/>
        <v>406743058.06999999</v>
      </c>
      <c r="BI8" s="14">
        <f t="shared" si="2"/>
        <v>1530600206.78</v>
      </c>
      <c r="BJ8" s="27">
        <f t="shared" si="9"/>
        <v>1.848118339157141</v>
      </c>
      <c r="BK8" s="26">
        <f t="shared" si="3"/>
        <v>20.568675973578028</v>
      </c>
      <c r="BL8" s="42">
        <f t="shared" si="4"/>
        <v>25.162517170386266</v>
      </c>
      <c r="BM8" s="43">
        <f t="shared" si="10"/>
        <v>0</v>
      </c>
      <c r="BN8" s="62">
        <f t="shared" si="11"/>
        <v>14.018725733577417</v>
      </c>
      <c r="BO8" s="44">
        <f t="shared" si="5"/>
        <v>36.191704482804866</v>
      </c>
      <c r="BP8" s="7">
        <f t="shared" si="6"/>
        <v>8</v>
      </c>
      <c r="BQ8" s="47">
        <v>168335</v>
      </c>
      <c r="BR8" s="53">
        <v>0</v>
      </c>
    </row>
    <row r="9" spans="1:70" s="3" customFormat="1" x14ac:dyDescent="0.2">
      <c r="A9" s="10" t="s">
        <v>2</v>
      </c>
      <c r="B9" s="14">
        <v>2414652680</v>
      </c>
      <c r="C9" s="6">
        <v>390689314.91000003</v>
      </c>
      <c r="D9" s="6"/>
      <c r="E9" s="6">
        <f t="shared" si="0"/>
        <v>2805341994.9099998</v>
      </c>
      <c r="F9" s="55">
        <f t="shared" si="12"/>
        <v>5.0825860606185307</v>
      </c>
      <c r="G9" s="14"/>
      <c r="H9" s="22">
        <v>160469066.31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22">
        <v>44453988.780000001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>
        <v>142501610</v>
      </c>
      <c r="AE9" s="14"/>
      <c r="AF9" s="14"/>
      <c r="AG9" s="14"/>
      <c r="AH9" s="14"/>
      <c r="AI9" s="60">
        <v>50294672</v>
      </c>
      <c r="AJ9" s="14"/>
      <c r="AK9" s="14"/>
      <c r="AL9" s="14"/>
      <c r="AM9" s="14">
        <v>684591819</v>
      </c>
      <c r="AN9" s="14"/>
      <c r="AO9" s="22">
        <v>292010041</v>
      </c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>
        <v>15036000</v>
      </c>
      <c r="BB9" s="14"/>
      <c r="BC9" s="14"/>
      <c r="BD9" s="23">
        <f t="shared" si="1"/>
        <v>496933096.09000003</v>
      </c>
      <c r="BE9" s="24">
        <f t="shared" si="7"/>
        <v>842129429</v>
      </c>
      <c r="BF9" s="21">
        <f t="shared" ref="BF9:BF30" si="13">J9+K9+L9+M9+O9+P9+R9+U9+V9+X9+Y9+Z9+AA9+AC9+AN9+AP9+AQ9+AS9+AX9+AY9+AZ9</f>
        <v>0</v>
      </c>
      <c r="BG9" s="58">
        <v>50294672</v>
      </c>
      <c r="BH9" s="13">
        <f t="shared" si="8"/>
        <v>1389357197.0900002</v>
      </c>
      <c r="BI9" s="14">
        <f t="shared" si="2"/>
        <v>4194699192</v>
      </c>
      <c r="BJ9" s="27">
        <f t="shared" si="9"/>
        <v>5.0648761640322411</v>
      </c>
      <c r="BK9" s="26">
        <f t="shared" si="3"/>
        <v>20.579899552676039</v>
      </c>
      <c r="BL9" s="42">
        <f t="shared" si="4"/>
        <v>34.875799570479018</v>
      </c>
      <c r="BM9" s="43">
        <f t="shared" si="10"/>
        <v>0</v>
      </c>
      <c r="BN9" s="62">
        <f t="shared" si="11"/>
        <v>12.873316489749914</v>
      </c>
      <c r="BO9" s="44">
        <f t="shared" si="5"/>
        <v>49.525412573969369</v>
      </c>
      <c r="BP9" s="7">
        <f t="shared" si="6"/>
        <v>7</v>
      </c>
      <c r="BQ9" s="47">
        <v>1610654</v>
      </c>
      <c r="BR9" s="53">
        <v>1</v>
      </c>
    </row>
    <row r="10" spans="1:70" x14ac:dyDescent="0.2">
      <c r="A10" s="10" t="s">
        <v>3</v>
      </c>
      <c r="B10" s="14">
        <v>1209982194</v>
      </c>
      <c r="C10" s="6">
        <v>220631363.58000001</v>
      </c>
      <c r="D10" s="6"/>
      <c r="E10" s="6">
        <f t="shared" si="0"/>
        <v>1430613557.5799999</v>
      </c>
      <c r="F10" s="55">
        <f t="shared" si="12"/>
        <v>2.5919180403248006</v>
      </c>
      <c r="G10" s="14"/>
      <c r="H10" s="22">
        <v>80120226.030000001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22">
        <v>22275888.93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v>62435685</v>
      </c>
      <c r="AE10" s="14"/>
      <c r="AF10" s="14"/>
      <c r="AG10" s="14"/>
      <c r="AH10" s="14"/>
      <c r="AI10" s="60">
        <v>31371664</v>
      </c>
      <c r="AJ10" s="14"/>
      <c r="AK10" s="14"/>
      <c r="AL10" s="14"/>
      <c r="AM10" s="14">
        <v>154570837</v>
      </c>
      <c r="AN10" s="14"/>
      <c r="AO10" s="22">
        <v>146326200</v>
      </c>
      <c r="AP10" s="14"/>
      <c r="AQ10" s="14"/>
      <c r="AR10" s="14"/>
      <c r="AS10" s="14"/>
      <c r="AT10" s="14"/>
      <c r="AU10" s="14"/>
      <c r="AV10" s="14">
        <v>17000000</v>
      </c>
      <c r="AW10" s="14"/>
      <c r="AX10" s="14"/>
      <c r="AY10" s="14"/>
      <c r="AZ10" s="14"/>
      <c r="BA10" s="14">
        <v>5840000</v>
      </c>
      <c r="BB10" s="14"/>
      <c r="BC10" s="14"/>
      <c r="BD10" s="23">
        <f t="shared" si="1"/>
        <v>248722314.96000001</v>
      </c>
      <c r="BE10" s="24">
        <f t="shared" si="7"/>
        <v>239846522</v>
      </c>
      <c r="BF10" s="21">
        <f t="shared" si="13"/>
        <v>0</v>
      </c>
      <c r="BG10" s="58">
        <v>31371664</v>
      </c>
      <c r="BH10" s="13">
        <f t="shared" si="8"/>
        <v>519940500.96000004</v>
      </c>
      <c r="BI10" s="14">
        <f t="shared" si="2"/>
        <v>1950554058.54</v>
      </c>
      <c r="BJ10" s="27">
        <f t="shared" si="9"/>
        <v>2.3551902783868548</v>
      </c>
      <c r="BK10" s="26">
        <f t="shared" si="3"/>
        <v>20.555865713838763</v>
      </c>
      <c r="BL10" s="42">
        <f t="shared" si="4"/>
        <v>19.822318310908962</v>
      </c>
      <c r="BM10" s="43">
        <f t="shared" si="10"/>
        <v>0</v>
      </c>
      <c r="BN10" s="62">
        <f t="shared" si="11"/>
        <v>14.219040979015102</v>
      </c>
      <c r="BO10" s="44">
        <f t="shared" si="5"/>
        <v>36.343881840426704</v>
      </c>
      <c r="BP10" s="7">
        <f t="shared" si="6"/>
        <v>8</v>
      </c>
      <c r="BQ10" s="47">
        <v>544039</v>
      </c>
      <c r="BR10" s="53">
        <v>1</v>
      </c>
    </row>
    <row r="11" spans="1:70" x14ac:dyDescent="0.2">
      <c r="A11" s="10" t="s">
        <v>4</v>
      </c>
      <c r="B11" s="14">
        <v>2617764142</v>
      </c>
      <c r="C11" s="6">
        <v>268471537.83999997</v>
      </c>
      <c r="D11" s="6"/>
      <c r="E11" s="6">
        <f t="shared" si="0"/>
        <v>2886235679.8400002</v>
      </c>
      <c r="F11" s="55">
        <f t="shared" si="12"/>
        <v>5.2291454163631323</v>
      </c>
      <c r="G11" s="14"/>
      <c r="H11" s="22">
        <v>174273414.91</v>
      </c>
      <c r="I11" s="14">
        <v>98014888</v>
      </c>
      <c r="J11" s="14"/>
      <c r="K11" s="14"/>
      <c r="L11" s="14"/>
      <c r="M11" s="14"/>
      <c r="N11" s="14">
        <v>393527836.76999998</v>
      </c>
      <c r="O11" s="14"/>
      <c r="P11" s="14"/>
      <c r="Q11" s="14"/>
      <c r="R11" s="14"/>
      <c r="S11" s="22">
        <v>48193290.380000003</v>
      </c>
      <c r="T11" s="14"/>
      <c r="U11" s="14"/>
      <c r="V11" s="14"/>
      <c r="W11" s="14"/>
      <c r="X11" s="14"/>
      <c r="Y11" s="14"/>
      <c r="Z11" s="14"/>
      <c r="AA11" s="14"/>
      <c r="AB11" s="14"/>
      <c r="AC11" s="14">
        <v>440000000</v>
      </c>
      <c r="AD11" s="14">
        <v>176000997</v>
      </c>
      <c r="AE11" s="14"/>
      <c r="AF11" s="14"/>
      <c r="AG11" s="14"/>
      <c r="AH11" s="14"/>
      <c r="AI11" s="60">
        <v>37624283</v>
      </c>
      <c r="AJ11" s="14"/>
      <c r="AK11" s="14"/>
      <c r="AL11" s="14"/>
      <c r="AM11" s="14">
        <v>669828521</v>
      </c>
      <c r="AN11" s="14"/>
      <c r="AO11" s="22">
        <v>316572822</v>
      </c>
      <c r="AP11" s="14">
        <v>267248048.5</v>
      </c>
      <c r="AQ11" s="14"/>
      <c r="AR11" s="14">
        <v>90018366.859999999</v>
      </c>
      <c r="AS11" s="14"/>
      <c r="AT11" s="14"/>
      <c r="AU11" s="14"/>
      <c r="AV11" s="14"/>
      <c r="AW11" s="14"/>
      <c r="AX11" s="14"/>
      <c r="AY11" s="14"/>
      <c r="AZ11" s="14"/>
      <c r="BA11" s="14">
        <v>19628000</v>
      </c>
      <c r="BB11" s="14"/>
      <c r="BC11" s="14">
        <v>351550030.27999997</v>
      </c>
      <c r="BD11" s="23">
        <f t="shared" si="1"/>
        <v>539039527.28999996</v>
      </c>
      <c r="BE11" s="24">
        <f t="shared" si="7"/>
        <v>1798568639.9099998</v>
      </c>
      <c r="BF11" s="21">
        <f t="shared" si="13"/>
        <v>707248048.5</v>
      </c>
      <c r="BG11" s="58">
        <v>37624283</v>
      </c>
      <c r="BH11" s="13">
        <f t="shared" si="8"/>
        <v>3082480498.6999998</v>
      </c>
      <c r="BI11" s="14">
        <f t="shared" si="2"/>
        <v>5968716178.54</v>
      </c>
      <c r="BJ11" s="27">
        <f t="shared" si="9"/>
        <v>7.2069073177442879</v>
      </c>
      <c r="BK11" s="26">
        <f t="shared" si="3"/>
        <v>20.591600237833802</v>
      </c>
      <c r="BL11" s="42">
        <f t="shared" si="4"/>
        <v>68.706290649083229</v>
      </c>
      <c r="BM11" s="43">
        <f t="shared" si="10"/>
        <v>27.017256335387607</v>
      </c>
      <c r="BN11" s="62">
        <f t="shared" si="11"/>
        <v>14.014253914104968</v>
      </c>
      <c r="BO11" s="44">
        <f t="shared" si="5"/>
        <v>106.79933451833976</v>
      </c>
      <c r="BP11" s="7">
        <f t="shared" si="6"/>
        <v>13</v>
      </c>
      <c r="BQ11" s="48">
        <v>1768671</v>
      </c>
      <c r="BR11" s="53">
        <v>1</v>
      </c>
    </row>
    <row r="12" spans="1:70" x14ac:dyDescent="0.2">
      <c r="A12" s="10" t="s">
        <v>5</v>
      </c>
      <c r="B12" s="14">
        <v>1556806304</v>
      </c>
      <c r="C12" s="6">
        <v>272346836.88999999</v>
      </c>
      <c r="D12" s="6"/>
      <c r="E12" s="6">
        <f t="shared" si="0"/>
        <v>1829153140.8899999</v>
      </c>
      <c r="F12" s="55">
        <f t="shared" si="12"/>
        <v>3.3139732244739641</v>
      </c>
      <c r="G12" s="14"/>
      <c r="H12" s="22">
        <v>103163804.11</v>
      </c>
      <c r="I12" s="14"/>
      <c r="J12" s="14"/>
      <c r="K12" s="14"/>
      <c r="L12" s="14">
        <v>15000000</v>
      </c>
      <c r="M12" s="14"/>
      <c r="N12" s="14"/>
      <c r="O12" s="14"/>
      <c r="P12" s="14"/>
      <c r="Q12" s="14"/>
      <c r="R12" s="14"/>
      <c r="S12" s="22">
        <v>28660954.239999998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>
        <v>95486630</v>
      </c>
      <c r="AE12" s="14"/>
      <c r="AF12" s="14">
        <v>2000000</v>
      </c>
      <c r="AG12" s="14"/>
      <c r="AH12" s="14"/>
      <c r="AI12" s="60">
        <v>38398047</v>
      </c>
      <c r="AJ12" s="14"/>
      <c r="AK12" s="14"/>
      <c r="AL12" s="14"/>
      <c r="AM12" s="14">
        <v>747791084</v>
      </c>
      <c r="AN12" s="14"/>
      <c r="AO12" s="22">
        <v>188268514</v>
      </c>
      <c r="AP12" s="14"/>
      <c r="AQ12" s="14">
        <v>6888006.8099999996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>
        <v>10188000</v>
      </c>
      <c r="BB12" s="14"/>
      <c r="BC12" s="14"/>
      <c r="BD12" s="23">
        <f t="shared" si="1"/>
        <v>320093272.35000002</v>
      </c>
      <c r="BE12" s="24">
        <f t="shared" si="7"/>
        <v>855465714</v>
      </c>
      <c r="BF12" s="21">
        <f t="shared" si="13"/>
        <v>21888006.809999999</v>
      </c>
      <c r="BG12" s="58">
        <v>38398047</v>
      </c>
      <c r="BH12" s="13">
        <f t="shared" si="8"/>
        <v>1235845040.1599998</v>
      </c>
      <c r="BI12" s="14">
        <f t="shared" si="2"/>
        <v>3064998181.0499997</v>
      </c>
      <c r="BJ12" s="27">
        <f t="shared" si="9"/>
        <v>3.700822280560403</v>
      </c>
      <c r="BK12" s="26">
        <f t="shared" si="3"/>
        <v>20.560892612495486</v>
      </c>
      <c r="BL12" s="42">
        <f t="shared" si="4"/>
        <v>54.950041749060134</v>
      </c>
      <c r="BM12" s="43">
        <f t="shared" si="10"/>
        <v>1.4059556897837433</v>
      </c>
      <c r="BN12" s="62">
        <f t="shared" si="11"/>
        <v>14.09895096946136</v>
      </c>
      <c r="BO12" s="44">
        <f t="shared" si="5"/>
        <v>67.563781978291999</v>
      </c>
      <c r="BP12" s="7">
        <f t="shared" si="6"/>
        <v>10</v>
      </c>
      <c r="BQ12" s="47">
        <v>848614</v>
      </c>
      <c r="BR12" s="53">
        <v>1</v>
      </c>
    </row>
    <row r="13" spans="1:70" x14ac:dyDescent="0.2">
      <c r="A13" s="10" t="s">
        <v>6</v>
      </c>
      <c r="B13" s="14">
        <v>2504578570</v>
      </c>
      <c r="C13" s="6">
        <v>360898540.74000001</v>
      </c>
      <c r="D13" s="6"/>
      <c r="E13" s="6">
        <f t="shared" si="0"/>
        <v>2865477110.7399998</v>
      </c>
      <c r="F13" s="55">
        <f t="shared" si="12"/>
        <v>5.1915360218089281</v>
      </c>
      <c r="G13" s="14"/>
      <c r="H13" s="22">
        <v>166285850.86000001</v>
      </c>
      <c r="I13" s="14"/>
      <c r="J13" s="14"/>
      <c r="K13" s="14"/>
      <c r="L13" s="14"/>
      <c r="M13" s="14"/>
      <c r="N13" s="14"/>
      <c r="O13" s="14"/>
      <c r="P13" s="14">
        <v>815000</v>
      </c>
      <c r="Q13" s="14">
        <v>189631388</v>
      </c>
      <c r="R13" s="14">
        <v>200243400</v>
      </c>
      <c r="S13" s="22">
        <v>46109533.079999998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>
        <v>108478347</v>
      </c>
      <c r="AE13" s="14"/>
      <c r="AF13" s="14"/>
      <c r="AG13" s="14"/>
      <c r="AH13" s="14"/>
      <c r="AI13" s="60">
        <v>50391392</v>
      </c>
      <c r="AJ13" s="14"/>
      <c r="AK13" s="14"/>
      <c r="AL13" s="14"/>
      <c r="AM13" s="14">
        <v>153159268</v>
      </c>
      <c r="AN13" s="14"/>
      <c r="AO13" s="22">
        <v>302885005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>
        <v>12268000</v>
      </c>
      <c r="BB13" s="14"/>
      <c r="BC13" s="14"/>
      <c r="BD13" s="23">
        <f t="shared" si="1"/>
        <v>515280388.94</v>
      </c>
      <c r="BE13" s="24">
        <f t="shared" si="7"/>
        <v>463537003</v>
      </c>
      <c r="BF13" s="21">
        <f t="shared" si="13"/>
        <v>201058400</v>
      </c>
      <c r="BG13" s="58">
        <v>50391392</v>
      </c>
      <c r="BH13" s="13">
        <f t="shared" si="8"/>
        <v>1230267183.9400001</v>
      </c>
      <c r="BI13" s="14">
        <f t="shared" si="2"/>
        <v>4095744294.6799998</v>
      </c>
      <c r="BJ13" s="27">
        <f t="shared" si="9"/>
        <v>4.9453933887938666</v>
      </c>
      <c r="BK13" s="26">
        <f t="shared" si="3"/>
        <v>20.573536606599649</v>
      </c>
      <c r="BL13" s="42">
        <f t="shared" si="4"/>
        <v>18.507584810964826</v>
      </c>
      <c r="BM13" s="43">
        <f t="shared" si="10"/>
        <v>8.0276339663802201</v>
      </c>
      <c r="BN13" s="62">
        <f t="shared" si="11"/>
        <v>13.962758590454699</v>
      </c>
      <c r="BO13" s="44">
        <f t="shared" si="5"/>
        <v>42.934113112572994</v>
      </c>
      <c r="BP13" s="7">
        <f t="shared" si="6"/>
        <v>10</v>
      </c>
      <c r="BQ13" s="48">
        <v>1694228</v>
      </c>
      <c r="BR13" s="53">
        <v>1</v>
      </c>
    </row>
    <row r="14" spans="1:70" x14ac:dyDescent="0.2">
      <c r="A14" s="10" t="s">
        <v>7</v>
      </c>
      <c r="B14" s="14">
        <v>3320898421</v>
      </c>
      <c r="C14" s="6">
        <v>250376587.62</v>
      </c>
      <c r="D14" s="6"/>
      <c r="E14" s="6">
        <f t="shared" si="0"/>
        <v>3571275008.6199999</v>
      </c>
      <c r="F14" s="55">
        <f t="shared" si="12"/>
        <v>6.4702673008784659</v>
      </c>
      <c r="G14" s="14"/>
      <c r="H14" s="22">
        <v>220851936.06</v>
      </c>
      <c r="I14" s="14"/>
      <c r="J14" s="14"/>
      <c r="K14" s="14"/>
      <c r="L14" s="14"/>
      <c r="M14" s="14"/>
      <c r="N14" s="14">
        <v>158882238</v>
      </c>
      <c r="O14" s="14">
        <v>3855762</v>
      </c>
      <c r="P14" s="14"/>
      <c r="Q14" s="14"/>
      <c r="R14" s="14"/>
      <c r="S14" s="22">
        <v>61138060.299999997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>
        <v>182733353</v>
      </c>
      <c r="AE14" s="14"/>
      <c r="AF14" s="14"/>
      <c r="AG14" s="14"/>
      <c r="AH14" s="14"/>
      <c r="AI14" s="60">
        <v>34819388</v>
      </c>
      <c r="AJ14" s="14"/>
      <c r="AK14" s="14"/>
      <c r="AL14" s="14"/>
      <c r="AM14" s="14">
        <v>289438124</v>
      </c>
      <c r="AN14" s="14"/>
      <c r="AO14" s="22">
        <v>401604625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>
        <v>15164000</v>
      </c>
      <c r="BB14" s="14"/>
      <c r="BC14" s="14"/>
      <c r="BD14" s="23">
        <f t="shared" si="1"/>
        <v>683594621.36000001</v>
      </c>
      <c r="BE14" s="24">
        <f t="shared" si="7"/>
        <v>646217715</v>
      </c>
      <c r="BF14" s="21">
        <f t="shared" si="13"/>
        <v>3855762</v>
      </c>
      <c r="BG14" s="58">
        <v>34819388</v>
      </c>
      <c r="BH14" s="13">
        <f t="shared" si="8"/>
        <v>1368487486.3600001</v>
      </c>
      <c r="BI14" s="14">
        <f t="shared" si="2"/>
        <v>4939762494.9799995</v>
      </c>
      <c r="BJ14" s="27">
        <f t="shared" si="9"/>
        <v>5.9645004734834473</v>
      </c>
      <c r="BK14" s="26">
        <f t="shared" si="3"/>
        <v>20.584629058125596</v>
      </c>
      <c r="BL14" s="42">
        <f t="shared" si="4"/>
        <v>19.459123197312636</v>
      </c>
      <c r="BM14" s="43">
        <f t="shared" si="10"/>
        <v>0.11610599034338846</v>
      </c>
      <c r="BN14" s="62">
        <f t="shared" si="11"/>
        <v>13.906806675089712</v>
      </c>
      <c r="BO14" s="44">
        <f t="shared" si="5"/>
        <v>38.319297255374529</v>
      </c>
      <c r="BP14" s="7">
        <f t="shared" si="6"/>
        <v>9</v>
      </c>
      <c r="BQ14" s="47">
        <v>2387239</v>
      </c>
      <c r="BR14" s="53">
        <v>1</v>
      </c>
    </row>
    <row r="15" spans="1:70" x14ac:dyDescent="0.2">
      <c r="A15" s="10" t="s">
        <v>8</v>
      </c>
      <c r="B15" s="14">
        <v>977607795</v>
      </c>
      <c r="C15" s="6">
        <v>277357348.25999999</v>
      </c>
      <c r="D15" s="6"/>
      <c r="E15" s="6">
        <f t="shared" si="0"/>
        <v>1254965143.26</v>
      </c>
      <c r="F15" s="55">
        <f t="shared" si="12"/>
        <v>2.273686543483282</v>
      </c>
      <c r="G15" s="14">
        <v>36844470.090000004</v>
      </c>
      <c r="H15" s="22">
        <v>64891077.259999998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2">
        <v>17997853.809999999</v>
      </c>
      <c r="T15" s="14"/>
      <c r="U15" s="14"/>
      <c r="V15" s="14"/>
      <c r="W15" s="14">
        <v>152500000</v>
      </c>
      <c r="X15" s="14">
        <v>10000000</v>
      </c>
      <c r="Y15" s="14"/>
      <c r="Z15" s="14"/>
      <c r="AA15" s="14"/>
      <c r="AB15" s="14"/>
      <c r="AC15" s="14"/>
      <c r="AD15" s="14">
        <v>76991404</v>
      </c>
      <c r="AE15" s="14"/>
      <c r="AF15" s="14"/>
      <c r="AG15" s="14"/>
      <c r="AH15" s="14"/>
      <c r="AI15" s="60">
        <v>38881650</v>
      </c>
      <c r="AJ15" s="14"/>
      <c r="AK15" s="14"/>
      <c r="AL15" s="14"/>
      <c r="AM15" s="14">
        <v>444429732</v>
      </c>
      <c r="AN15" s="14"/>
      <c r="AO15" s="22">
        <v>118224577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>
        <v>5992000</v>
      </c>
      <c r="BB15" s="14"/>
      <c r="BC15" s="14"/>
      <c r="BD15" s="23">
        <f t="shared" si="1"/>
        <v>201113508.06999999</v>
      </c>
      <c r="BE15" s="24">
        <f t="shared" si="7"/>
        <v>716757606.09000003</v>
      </c>
      <c r="BF15" s="21">
        <f t="shared" si="13"/>
        <v>10000000</v>
      </c>
      <c r="BG15" s="58">
        <v>38881650</v>
      </c>
      <c r="BH15" s="13">
        <f t="shared" si="8"/>
        <v>966752764.16000009</v>
      </c>
      <c r="BI15" s="14">
        <f t="shared" si="2"/>
        <v>2221717907.4200001</v>
      </c>
      <c r="BJ15" s="27">
        <f t="shared" si="9"/>
        <v>2.6826062030755384</v>
      </c>
      <c r="BK15" s="26">
        <f t="shared" si="3"/>
        <v>20.572003322661722</v>
      </c>
      <c r="BL15" s="42">
        <f t="shared" si="4"/>
        <v>73.317501124262222</v>
      </c>
      <c r="BM15" s="43">
        <f t="shared" si="10"/>
        <v>1.0229051007106587</v>
      </c>
      <c r="BN15" s="62">
        <f t="shared" si="11"/>
        <v>14.018611817542908</v>
      </c>
      <c r="BO15" s="44">
        <f t="shared" si="5"/>
        <v>77.034232333233106</v>
      </c>
      <c r="BP15" s="7">
        <f t="shared" si="6"/>
        <v>10</v>
      </c>
      <c r="BQ15" s="47">
        <v>333453</v>
      </c>
      <c r="BR15" s="53">
        <v>1</v>
      </c>
    </row>
    <row r="16" spans="1:70" x14ac:dyDescent="0.2">
      <c r="A16" s="10" t="s">
        <v>9</v>
      </c>
      <c r="B16" s="14">
        <v>796285101</v>
      </c>
      <c r="C16" s="6">
        <v>300991162.16000003</v>
      </c>
      <c r="D16" s="6"/>
      <c r="E16" s="6">
        <f t="shared" si="0"/>
        <v>1097276263.1600001</v>
      </c>
      <c r="F16" s="55">
        <f t="shared" si="12"/>
        <v>1.9879932820681019</v>
      </c>
      <c r="G16" s="14"/>
      <c r="H16" s="22">
        <v>52847095.149999999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2">
        <v>14659685.52</v>
      </c>
      <c r="T16" s="14"/>
      <c r="U16" s="14"/>
      <c r="V16" s="14"/>
      <c r="W16" s="14"/>
      <c r="X16" s="14"/>
      <c r="Y16" s="14"/>
      <c r="Z16" s="14">
        <v>80755040</v>
      </c>
      <c r="AA16" s="14"/>
      <c r="AB16" s="14"/>
      <c r="AC16" s="14"/>
      <c r="AD16" s="14">
        <v>44940167</v>
      </c>
      <c r="AE16" s="14"/>
      <c r="AF16" s="14"/>
      <c r="AG16" s="14"/>
      <c r="AH16" s="14"/>
      <c r="AI16" s="60">
        <v>42557030</v>
      </c>
      <c r="AJ16" s="14"/>
      <c r="AK16" s="14"/>
      <c r="AL16" s="14"/>
      <c r="AM16" s="14">
        <v>123766004</v>
      </c>
      <c r="AN16" s="14"/>
      <c r="AO16" s="22">
        <v>96296766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>
        <v>2364000</v>
      </c>
      <c r="BB16" s="14">
        <v>26633425</v>
      </c>
      <c r="BC16" s="14"/>
      <c r="BD16" s="23">
        <f t="shared" si="1"/>
        <v>163803546.67000002</v>
      </c>
      <c r="BE16" s="24">
        <f t="shared" si="7"/>
        <v>197703596</v>
      </c>
      <c r="BF16" s="21">
        <f t="shared" si="13"/>
        <v>80755040</v>
      </c>
      <c r="BG16" s="58">
        <v>42557030</v>
      </c>
      <c r="BH16" s="13">
        <f t="shared" si="8"/>
        <v>484819212.67000002</v>
      </c>
      <c r="BI16" s="14">
        <f t="shared" si="2"/>
        <v>1582095475.8300002</v>
      </c>
      <c r="BJ16" s="27">
        <f t="shared" si="9"/>
        <v>1.910296137572149</v>
      </c>
      <c r="BK16" s="26">
        <f t="shared" si="3"/>
        <v>20.57096716543991</v>
      </c>
      <c r="BL16" s="42">
        <f t="shared" si="4"/>
        <v>24.828242516620939</v>
      </c>
      <c r="BM16" s="43">
        <f t="shared" si="10"/>
        <v>10.141473185745314</v>
      </c>
      <c r="BN16" s="62">
        <f t="shared" si="11"/>
        <v>14.138963315267594</v>
      </c>
      <c r="BO16" s="44">
        <f t="shared" si="5"/>
        <v>44.183878659125412</v>
      </c>
      <c r="BP16" s="7">
        <f t="shared" si="6"/>
        <v>9</v>
      </c>
      <c r="BQ16" s="47">
        <v>179898</v>
      </c>
      <c r="BR16" s="53">
        <v>1</v>
      </c>
    </row>
    <row r="17" spans="1:70" x14ac:dyDescent="0.2">
      <c r="A17" s="10" t="s">
        <v>10</v>
      </c>
      <c r="B17" s="14">
        <v>1717409885</v>
      </c>
      <c r="C17" s="6">
        <v>308224297.44999999</v>
      </c>
      <c r="D17" s="6"/>
      <c r="E17" s="6">
        <f t="shared" si="0"/>
        <v>2025634182.45</v>
      </c>
      <c r="F17" s="55">
        <f t="shared" si="12"/>
        <v>3.6699482909081391</v>
      </c>
      <c r="G17" s="14"/>
      <c r="H17" s="22">
        <v>114027952.48999999</v>
      </c>
      <c r="I17" s="14"/>
      <c r="J17" s="14">
        <v>87078295</v>
      </c>
      <c r="K17" s="14"/>
      <c r="L17" s="14"/>
      <c r="M17" s="14"/>
      <c r="N17" s="14"/>
      <c r="O17" s="14"/>
      <c r="P17" s="14"/>
      <c r="Q17" s="14"/>
      <c r="R17" s="14"/>
      <c r="S17" s="22">
        <v>31617681.66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>
        <v>96160814</v>
      </c>
      <c r="AE17" s="14"/>
      <c r="AF17" s="14"/>
      <c r="AG17" s="14"/>
      <c r="AH17" s="14"/>
      <c r="AI17" s="60">
        <v>42170148</v>
      </c>
      <c r="AJ17" s="14"/>
      <c r="AK17" s="14"/>
      <c r="AL17" s="14"/>
      <c r="AM17" s="14">
        <v>191330738</v>
      </c>
      <c r="AN17" s="14"/>
      <c r="AO17" s="22">
        <v>207690710</v>
      </c>
      <c r="AP17" s="14"/>
      <c r="AQ17" s="14"/>
      <c r="AR17" s="14"/>
      <c r="AS17" s="14"/>
      <c r="AT17" s="14"/>
      <c r="AU17" s="14"/>
      <c r="AV17" s="14"/>
      <c r="AY17" s="14"/>
      <c r="AZ17" s="14"/>
      <c r="BA17" s="14">
        <v>11848000</v>
      </c>
      <c r="BB17" s="14">
        <v>150095977</v>
      </c>
      <c r="BC17" s="14"/>
      <c r="BD17" s="23">
        <f t="shared" si="1"/>
        <v>353336344.14999998</v>
      </c>
      <c r="BE17" s="24">
        <f t="shared" si="7"/>
        <v>449435529</v>
      </c>
      <c r="BF17" s="21">
        <f t="shared" si="13"/>
        <v>87078295</v>
      </c>
      <c r="BG17" s="58">
        <v>42170148</v>
      </c>
      <c r="BH17" s="13">
        <f t="shared" si="8"/>
        <v>932020316.14999998</v>
      </c>
      <c r="BI17" s="14">
        <f t="shared" si="2"/>
        <v>2957654498.5999999</v>
      </c>
      <c r="BJ17" s="27">
        <f t="shared" si="9"/>
        <v>3.5712104934655513</v>
      </c>
      <c r="BK17" s="26">
        <f t="shared" si="3"/>
        <v>20.573792385619114</v>
      </c>
      <c r="BL17" s="42">
        <f t="shared" si="4"/>
        <v>26.169380584414188</v>
      </c>
      <c r="BM17" s="43">
        <f t="shared" si="10"/>
        <v>5.070326877733093</v>
      </c>
      <c r="BN17" s="62">
        <f t="shared" si="11"/>
        <v>13.681642994689872</v>
      </c>
      <c r="BO17" s="44">
        <f t="shared" si="5"/>
        <v>46.011284970651687</v>
      </c>
      <c r="BP17" s="7">
        <f t="shared" si="6"/>
        <v>9</v>
      </c>
      <c r="BQ17" s="47">
        <v>984007</v>
      </c>
      <c r="BR17" s="53">
        <v>1</v>
      </c>
    </row>
    <row r="18" spans="1:70" x14ac:dyDescent="0.2">
      <c r="A18" s="10" t="s">
        <v>11</v>
      </c>
      <c r="B18" s="14">
        <v>1530556729</v>
      </c>
      <c r="C18" s="6">
        <v>283672897.16000003</v>
      </c>
      <c r="D18" s="6"/>
      <c r="E18" s="6">
        <f t="shared" si="0"/>
        <v>1814229626.1600001</v>
      </c>
      <c r="F18" s="55">
        <f t="shared" si="12"/>
        <v>3.2869355056932408</v>
      </c>
      <c r="G18" s="14"/>
      <c r="H18" s="22">
        <v>101562326.61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2">
        <v>28177697.039999999</v>
      </c>
      <c r="T18" s="14"/>
      <c r="U18" s="14"/>
      <c r="V18" s="14">
        <v>47277273.240000002</v>
      </c>
      <c r="W18" s="14"/>
      <c r="X18" s="14"/>
      <c r="Y18" s="14"/>
      <c r="Z18" s="14"/>
      <c r="AA18" s="14"/>
      <c r="AB18" s="14"/>
      <c r="AC18" s="14"/>
      <c r="AD18" s="14">
        <v>43742007</v>
      </c>
      <c r="AE18" s="14"/>
      <c r="AF18" s="14"/>
      <c r="AG18" s="14"/>
      <c r="AH18" s="14"/>
      <c r="AI18" s="60">
        <v>40139017</v>
      </c>
      <c r="AJ18" s="14"/>
      <c r="AK18" s="14"/>
      <c r="AL18" s="14"/>
      <c r="AM18" s="14">
        <v>29021733</v>
      </c>
      <c r="AN18" s="14"/>
      <c r="AO18" s="22">
        <v>185094087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>
        <v>8148000</v>
      </c>
      <c r="BB18" s="14"/>
      <c r="BC18" s="14"/>
      <c r="BD18" s="23">
        <f t="shared" si="1"/>
        <v>314834110.64999998</v>
      </c>
      <c r="BE18" s="24">
        <f t="shared" si="7"/>
        <v>80911740</v>
      </c>
      <c r="BF18" s="21">
        <f t="shared" si="13"/>
        <v>47277273.240000002</v>
      </c>
      <c r="BG18" s="58">
        <v>40139017</v>
      </c>
      <c r="BH18" s="13">
        <f t="shared" si="8"/>
        <v>483162140.88999999</v>
      </c>
      <c r="BI18" s="14">
        <f t="shared" si="2"/>
        <v>2297391767.0500002</v>
      </c>
      <c r="BJ18" s="27">
        <f t="shared" si="9"/>
        <v>2.7739783635897619</v>
      </c>
      <c r="BK18" s="26">
        <f t="shared" si="3"/>
        <v>20.569907974315925</v>
      </c>
      <c r="BL18" s="42">
        <f t="shared" si="4"/>
        <v>5.2864254206940933</v>
      </c>
      <c r="BM18" s="43">
        <f t="shared" si="10"/>
        <v>3.0888938870556557</v>
      </c>
      <c r="BN18" s="62">
        <f t="shared" si="11"/>
        <v>14.149753960231312</v>
      </c>
      <c r="BO18" s="44">
        <f t="shared" si="5"/>
        <v>26.631807458279766</v>
      </c>
      <c r="BP18" s="7">
        <f t="shared" si="6"/>
        <v>8</v>
      </c>
      <c r="BQ18" s="47">
        <v>833370</v>
      </c>
      <c r="BR18" s="53">
        <v>1</v>
      </c>
    </row>
    <row r="19" spans="1:70" x14ac:dyDescent="0.2">
      <c r="A19" s="10" t="s">
        <v>12</v>
      </c>
      <c r="B19" s="14">
        <v>2798611806</v>
      </c>
      <c r="C19" s="6">
        <v>284944413.13999999</v>
      </c>
      <c r="D19" s="6"/>
      <c r="E19" s="6">
        <f t="shared" si="0"/>
        <v>3083556219.1399999</v>
      </c>
      <c r="F19" s="55">
        <f t="shared" si="12"/>
        <v>5.5866414451323756</v>
      </c>
      <c r="G19" s="14"/>
      <c r="H19" s="22">
        <v>186059918.44999999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2">
        <v>51522713.329999998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>
        <v>98591730</v>
      </c>
      <c r="AE19" s="14"/>
      <c r="AF19" s="14"/>
      <c r="AG19" s="14"/>
      <c r="AH19" s="14"/>
      <c r="AI19" s="60">
        <v>39945576</v>
      </c>
      <c r="AJ19" s="14"/>
      <c r="AK19" s="14"/>
      <c r="AL19" s="14"/>
      <c r="AM19" s="14">
        <v>96105876</v>
      </c>
      <c r="AN19" s="14"/>
      <c r="AO19" s="22">
        <v>338443186</v>
      </c>
      <c r="AP19" s="14"/>
      <c r="AQ19" s="14"/>
      <c r="AR19" s="14"/>
      <c r="AS19" s="14"/>
      <c r="AT19" s="14">
        <v>64394200.240000002</v>
      </c>
      <c r="AU19" s="14"/>
      <c r="AV19" s="14"/>
      <c r="AW19" s="14"/>
      <c r="AX19" s="14"/>
      <c r="AY19" s="14"/>
      <c r="AZ19" s="14"/>
      <c r="BA19" s="14">
        <v>21732000</v>
      </c>
      <c r="BB19" s="14"/>
      <c r="BC19" s="14"/>
      <c r="BD19" s="23">
        <f t="shared" si="1"/>
        <v>576025817.77999997</v>
      </c>
      <c r="BE19" s="24">
        <f t="shared" si="7"/>
        <v>280823806.24000001</v>
      </c>
      <c r="BF19" s="21">
        <f t="shared" si="13"/>
        <v>0</v>
      </c>
      <c r="BG19" s="58">
        <v>39945576</v>
      </c>
      <c r="BH19" s="13">
        <f t="shared" si="8"/>
        <v>896795200.01999998</v>
      </c>
      <c r="BI19" s="14">
        <f t="shared" si="2"/>
        <v>3980351419.1599998</v>
      </c>
      <c r="BJ19" s="27">
        <f t="shared" si="9"/>
        <v>4.8060626291925503</v>
      </c>
      <c r="BK19" s="26">
        <f t="shared" si="3"/>
        <v>20.58255512769033</v>
      </c>
      <c r="BL19" s="42">
        <f t="shared" si="4"/>
        <v>10.034396540382492</v>
      </c>
      <c r="BM19" s="43">
        <f t="shared" si="10"/>
        <v>0</v>
      </c>
      <c r="BN19" s="62">
        <f t="shared" si="11"/>
        <v>14.01872581385682</v>
      </c>
      <c r="BO19" s="44">
        <f t="shared" si="5"/>
        <v>29.083147388508294</v>
      </c>
      <c r="BP19" s="7">
        <f t="shared" si="6"/>
        <v>8</v>
      </c>
      <c r="BQ19" s="47">
        <v>1915752</v>
      </c>
      <c r="BR19" s="53">
        <v>0</v>
      </c>
    </row>
    <row r="20" spans="1:70" x14ac:dyDescent="0.2">
      <c r="A20" s="10" t="s">
        <v>13</v>
      </c>
      <c r="B20" s="14">
        <v>1651885985</v>
      </c>
      <c r="C20" s="6">
        <v>235113658.36000001</v>
      </c>
      <c r="D20" s="6"/>
      <c r="E20" s="6">
        <f t="shared" si="0"/>
        <v>1886999643.3600001</v>
      </c>
      <c r="F20" s="55">
        <f t="shared" si="12"/>
        <v>3.4187767841265879</v>
      </c>
      <c r="G20" s="14">
        <v>40372926.07</v>
      </c>
      <c r="H20" s="22">
        <v>109627073.93000001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2">
        <v>30411380.329999998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>
        <v>101805905</v>
      </c>
      <c r="AE20" s="14"/>
      <c r="AF20" s="14"/>
      <c r="AG20" s="14"/>
      <c r="AH20" s="14"/>
      <c r="AI20" s="60">
        <v>33271860</v>
      </c>
      <c r="AJ20" s="14"/>
      <c r="AK20" s="14"/>
      <c r="AL20" s="14">
        <v>114540721.52</v>
      </c>
      <c r="AM20" s="14">
        <v>415819038</v>
      </c>
      <c r="AN20" s="14"/>
      <c r="AO20" s="22">
        <v>199766740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>
        <v>12972000</v>
      </c>
      <c r="BB20" s="14"/>
      <c r="BC20" s="14"/>
      <c r="BD20" s="23">
        <f t="shared" si="1"/>
        <v>339805194.25999999</v>
      </c>
      <c r="BE20" s="24">
        <f t="shared" si="7"/>
        <v>685510590.58999991</v>
      </c>
      <c r="BF20" s="21">
        <f t="shared" si="13"/>
        <v>0</v>
      </c>
      <c r="BG20" s="58">
        <v>33271860</v>
      </c>
      <c r="BH20" s="13">
        <f t="shared" si="8"/>
        <v>1058587644.8499999</v>
      </c>
      <c r="BI20" s="14">
        <f t="shared" si="2"/>
        <v>2945587288.21</v>
      </c>
      <c r="BJ20" s="27">
        <f t="shared" si="9"/>
        <v>3.5566399787580276</v>
      </c>
      <c r="BK20" s="26">
        <f t="shared" si="3"/>
        <v>20.570741403802153</v>
      </c>
      <c r="BL20" s="42">
        <f t="shared" si="4"/>
        <v>41.498662547827109</v>
      </c>
      <c r="BM20" s="43">
        <f t="shared" si="10"/>
        <v>0</v>
      </c>
      <c r="BN20" s="62">
        <f t="shared" si="11"/>
        <v>14.151393939460114</v>
      </c>
      <c r="BO20" s="44">
        <f t="shared" si="5"/>
        <v>56.098984892497064</v>
      </c>
      <c r="BP20" s="7">
        <f t="shared" si="6"/>
        <v>9</v>
      </c>
      <c r="BQ20" s="47">
        <v>936658</v>
      </c>
      <c r="BR20" s="53">
        <v>1</v>
      </c>
    </row>
    <row r="21" spans="1:70" x14ac:dyDescent="0.2">
      <c r="A21" s="10" t="s">
        <v>14</v>
      </c>
      <c r="B21" s="14">
        <v>4074869805</v>
      </c>
      <c r="C21" s="6">
        <v>276083142.20999998</v>
      </c>
      <c r="D21" s="6"/>
      <c r="E21" s="6">
        <f t="shared" si="0"/>
        <v>4350952947.21</v>
      </c>
      <c r="F21" s="55">
        <f t="shared" si="12"/>
        <v>7.8828509465228738</v>
      </c>
      <c r="G21" s="14"/>
      <c r="H21" s="22">
        <v>271304394.13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2">
        <v>75018746.209999993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>
        <v>115871900</v>
      </c>
      <c r="AE21" s="14"/>
      <c r="AF21" s="14"/>
      <c r="AG21" s="14"/>
      <c r="AH21" s="14"/>
      <c r="AI21" s="60">
        <v>38688209</v>
      </c>
      <c r="AJ21" s="14"/>
      <c r="AK21" s="14"/>
      <c r="AL21" s="14"/>
      <c r="AM21" s="14">
        <v>360052131</v>
      </c>
      <c r="AN21" s="14"/>
      <c r="AO21" s="22">
        <v>492784286</v>
      </c>
      <c r="AP21" s="14"/>
      <c r="AQ21" s="14"/>
      <c r="AR21" s="14"/>
      <c r="AS21" s="14"/>
      <c r="AT21" s="14">
        <v>41763465.799999997</v>
      </c>
      <c r="AU21" s="14"/>
      <c r="AV21" s="14"/>
      <c r="AW21" s="14"/>
      <c r="AX21" s="14"/>
      <c r="AY21" s="14"/>
      <c r="AZ21" s="14"/>
      <c r="BA21" s="14">
        <v>8152000</v>
      </c>
      <c r="BB21" s="14"/>
      <c r="BC21" s="14"/>
      <c r="BD21" s="23">
        <f t="shared" si="1"/>
        <v>839107426.33999991</v>
      </c>
      <c r="BE21" s="24">
        <f t="shared" si="7"/>
        <v>525839496.80000001</v>
      </c>
      <c r="BF21" s="21">
        <f t="shared" si="13"/>
        <v>0</v>
      </c>
      <c r="BG21" s="58">
        <v>38688209</v>
      </c>
      <c r="BH21" s="13">
        <f t="shared" si="8"/>
        <v>1403635132.1399999</v>
      </c>
      <c r="BI21" s="14">
        <f t="shared" si="2"/>
        <v>5754588079.3500004</v>
      </c>
      <c r="BJ21" s="27">
        <f t="shared" si="9"/>
        <v>6.9483590271528328</v>
      </c>
      <c r="BK21" s="26">
        <f t="shared" si="3"/>
        <v>20.592251200526391</v>
      </c>
      <c r="BL21" s="42">
        <f t="shared" si="4"/>
        <v>12.904449024476255</v>
      </c>
      <c r="BM21" s="43">
        <f t="shared" si="10"/>
        <v>0</v>
      </c>
      <c r="BN21" s="62">
        <f t="shared" si="11"/>
        <v>14.01324568037993</v>
      </c>
      <c r="BO21" s="44">
        <f t="shared" si="5"/>
        <v>32.2604070687564</v>
      </c>
      <c r="BP21" s="7">
        <f t="shared" si="6"/>
        <v>8</v>
      </c>
      <c r="BQ21" s="47">
        <v>3084330</v>
      </c>
      <c r="BR21" s="53">
        <v>0</v>
      </c>
    </row>
    <row r="22" spans="1:70" x14ac:dyDescent="0.2">
      <c r="A22" s="10" t="s">
        <v>15</v>
      </c>
      <c r="B22" s="14">
        <v>1677404572</v>
      </c>
      <c r="C22" s="6">
        <v>449501947.51999998</v>
      </c>
      <c r="D22" s="6"/>
      <c r="E22" s="6">
        <f t="shared" si="0"/>
        <v>2126906519.52</v>
      </c>
      <c r="F22" s="55">
        <f t="shared" si="12"/>
        <v>3.8534287256117001</v>
      </c>
      <c r="G22" s="14"/>
      <c r="H22" s="22">
        <v>111181141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2">
        <v>30881179.989999998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>
        <v>83501944</v>
      </c>
      <c r="AE22" s="14"/>
      <c r="AF22" s="14"/>
      <c r="AG22" s="14"/>
      <c r="AH22" s="14"/>
      <c r="AI22" s="60">
        <v>54937257</v>
      </c>
      <c r="AJ22" s="14"/>
      <c r="AK22" s="14"/>
      <c r="AL22" s="14"/>
      <c r="AM22" s="14">
        <v>20250765</v>
      </c>
      <c r="AN22" s="14"/>
      <c r="AO22" s="22">
        <v>202852767</v>
      </c>
      <c r="AP22" s="14"/>
      <c r="AQ22" s="14"/>
      <c r="AR22" s="14"/>
      <c r="AS22" s="14"/>
      <c r="AT22" s="14"/>
      <c r="AU22" s="14"/>
      <c r="AV22" s="14">
        <v>400000000</v>
      </c>
      <c r="AW22" s="14"/>
      <c r="AX22" s="14"/>
      <c r="AY22" s="14"/>
      <c r="AZ22" s="14"/>
      <c r="BA22" s="14">
        <v>10604000</v>
      </c>
      <c r="BB22" s="14"/>
      <c r="BC22" s="14"/>
      <c r="BD22" s="23">
        <f t="shared" si="1"/>
        <v>344915087.99000001</v>
      </c>
      <c r="BE22" s="24">
        <f t="shared" si="7"/>
        <v>514356709</v>
      </c>
      <c r="BF22" s="21">
        <f t="shared" si="13"/>
        <v>0</v>
      </c>
      <c r="BG22" s="58">
        <v>54937257</v>
      </c>
      <c r="BH22" s="13">
        <f t="shared" si="8"/>
        <v>914209053.99000001</v>
      </c>
      <c r="BI22" s="14">
        <f t="shared" si="2"/>
        <v>3041115573.5100002</v>
      </c>
      <c r="BJ22" s="27">
        <f t="shared" si="9"/>
        <v>3.6719853022390549</v>
      </c>
      <c r="BK22" s="26">
        <f t="shared" si="3"/>
        <v>20.5624268436774</v>
      </c>
      <c r="BL22" s="42">
        <f t="shared" si="4"/>
        <v>30.663843272271706</v>
      </c>
      <c r="BM22" s="43">
        <f t="shared" si="10"/>
        <v>0</v>
      </c>
      <c r="BN22" s="62">
        <f t="shared" si="11"/>
        <v>12.221806224222341</v>
      </c>
      <c r="BO22" s="44">
        <f t="shared" si="5"/>
        <v>42.983038774845575</v>
      </c>
      <c r="BP22" s="7">
        <f t="shared" si="6"/>
        <v>8</v>
      </c>
      <c r="BQ22" s="47">
        <v>940704</v>
      </c>
      <c r="BR22" s="53">
        <v>1</v>
      </c>
    </row>
    <row r="23" spans="1:70" x14ac:dyDescent="0.2">
      <c r="A23" s="10" t="s">
        <v>16</v>
      </c>
      <c r="B23" s="14">
        <v>1131396658</v>
      </c>
      <c r="C23" s="6">
        <v>227692075.44</v>
      </c>
      <c r="D23" s="6"/>
      <c r="E23" s="6">
        <f t="shared" si="0"/>
        <v>1359088733.4400001</v>
      </c>
      <c r="F23" s="55">
        <f t="shared" si="12"/>
        <v>2.4623327438362637</v>
      </c>
      <c r="G23" s="14"/>
      <c r="H23" s="22">
        <v>75294990.230000004</v>
      </c>
      <c r="I23" s="14"/>
      <c r="J23" s="14"/>
      <c r="K23" s="14"/>
      <c r="L23" s="14"/>
      <c r="M23" s="14"/>
      <c r="N23" s="14"/>
      <c r="O23" s="14"/>
      <c r="P23" s="14">
        <v>64000000</v>
      </c>
      <c r="Q23" s="14"/>
      <c r="R23" s="14"/>
      <c r="S23" s="22">
        <v>20829121.609999999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>
        <v>67212661</v>
      </c>
      <c r="AE23" s="14"/>
      <c r="AF23" s="14"/>
      <c r="AG23" s="14"/>
      <c r="AH23" s="14"/>
      <c r="AI23" s="60">
        <v>31917772</v>
      </c>
      <c r="AJ23" s="14"/>
      <c r="AK23" s="14"/>
      <c r="AL23" s="14"/>
      <c r="AM23" s="14">
        <v>260467656</v>
      </c>
      <c r="AN23" s="14">
        <v>156542082.94</v>
      </c>
      <c r="AO23" s="22">
        <v>136822652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>
        <v>3936000</v>
      </c>
      <c r="BB23" s="14"/>
      <c r="BC23" s="14"/>
      <c r="BD23" s="23">
        <f t="shared" si="1"/>
        <v>232946763.84</v>
      </c>
      <c r="BE23" s="24">
        <f t="shared" si="7"/>
        <v>331616317</v>
      </c>
      <c r="BF23" s="21">
        <f t="shared" si="13"/>
        <v>220542082.94</v>
      </c>
      <c r="BG23" s="58">
        <v>31917772</v>
      </c>
      <c r="BH23" s="13">
        <f t="shared" si="8"/>
        <v>817022935.77999997</v>
      </c>
      <c r="BI23" s="14">
        <f t="shared" si="2"/>
        <v>2176111669.2200003</v>
      </c>
      <c r="BJ23" s="27">
        <f t="shared" si="9"/>
        <v>2.6275390961824163</v>
      </c>
      <c r="BK23" s="26">
        <f t="shared" si="3"/>
        <v>20.589309875794243</v>
      </c>
      <c r="BL23" s="42">
        <f t="shared" si="4"/>
        <v>29.310349704073456</v>
      </c>
      <c r="BM23" s="43">
        <f t="shared" si="10"/>
        <v>19.492905638404316</v>
      </c>
      <c r="BN23" s="62">
        <f t="shared" si="11"/>
        <v>14.017954704098068</v>
      </c>
      <c r="BO23" s="44">
        <f t="shared" si="5"/>
        <v>60.115496190747372</v>
      </c>
      <c r="BP23" s="7">
        <f t="shared" si="6"/>
        <v>9</v>
      </c>
      <c r="BQ23" s="47">
        <v>525037</v>
      </c>
      <c r="BR23" s="53">
        <v>1</v>
      </c>
    </row>
    <row r="24" spans="1:70" x14ac:dyDescent="0.2">
      <c r="A24" s="10" t="s">
        <v>17</v>
      </c>
      <c r="B24" s="14">
        <v>1694522402</v>
      </c>
      <c r="C24" s="6">
        <v>278842369.80000001</v>
      </c>
      <c r="D24" s="6"/>
      <c r="E24" s="6">
        <f t="shared" si="0"/>
        <v>1973364771.8</v>
      </c>
      <c r="F24" s="55">
        <f t="shared" si="12"/>
        <v>3.5752490426708632</v>
      </c>
      <c r="G24" s="14"/>
      <c r="H24" s="22">
        <v>112362708.34</v>
      </c>
      <c r="I24" s="14"/>
      <c r="J24" s="14"/>
      <c r="K24" s="14"/>
      <c r="L24" s="14"/>
      <c r="M24" s="14"/>
      <c r="N24" s="14"/>
      <c r="O24" s="14"/>
      <c r="P24" s="14">
        <v>26622902.050000001</v>
      </c>
      <c r="Q24" s="14"/>
      <c r="R24" s="14"/>
      <c r="S24" s="22">
        <v>31196320.890000001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>
        <v>99639645</v>
      </c>
      <c r="AE24" s="14"/>
      <c r="AF24" s="14"/>
      <c r="AG24" s="14"/>
      <c r="AH24" s="14"/>
      <c r="AI24" s="60">
        <v>39461973</v>
      </c>
      <c r="AJ24" s="14"/>
      <c r="AK24" s="14"/>
      <c r="AL24" s="14"/>
      <c r="AM24" s="14">
        <v>489379106</v>
      </c>
      <c r="AN24" s="14"/>
      <c r="AO24" s="22">
        <v>204922869</v>
      </c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>
        <v>16580000</v>
      </c>
      <c r="BB24" s="14"/>
      <c r="BC24" s="14"/>
      <c r="BD24" s="23">
        <f t="shared" si="1"/>
        <v>348481898.23000002</v>
      </c>
      <c r="BE24" s="24">
        <f t="shared" si="7"/>
        <v>605598751</v>
      </c>
      <c r="BF24" s="21">
        <f t="shared" si="13"/>
        <v>26622902.050000001</v>
      </c>
      <c r="BG24" s="58">
        <v>39461973</v>
      </c>
      <c r="BH24" s="13">
        <f t="shared" si="8"/>
        <v>1020165524.28</v>
      </c>
      <c r="BI24" s="14">
        <f t="shared" si="2"/>
        <v>2993530296.0799999</v>
      </c>
      <c r="BJ24" s="27">
        <f t="shared" si="9"/>
        <v>3.6145286107380952</v>
      </c>
      <c r="BK24" s="26">
        <f t="shared" si="3"/>
        <v>20.56519865530819</v>
      </c>
      <c r="BL24" s="42">
        <f t="shared" si="4"/>
        <v>35.738609904786614</v>
      </c>
      <c r="BM24" s="43">
        <f t="shared" si="10"/>
        <v>1.5711153785029748</v>
      </c>
      <c r="BN24" s="62">
        <f t="shared" si="11"/>
        <v>14.152072021301548</v>
      </c>
      <c r="BO24" s="44">
        <f t="shared" si="5"/>
        <v>51.696753629054527</v>
      </c>
      <c r="BP24" s="7">
        <f t="shared" si="6"/>
        <v>8</v>
      </c>
      <c r="BQ24" s="47">
        <v>961067</v>
      </c>
      <c r="BR24" s="53">
        <v>1</v>
      </c>
    </row>
    <row r="25" spans="1:70" x14ac:dyDescent="0.2">
      <c r="A25" s="10" t="s">
        <v>18</v>
      </c>
      <c r="B25" s="14">
        <v>1727526338</v>
      </c>
      <c r="C25" s="6">
        <v>282012053.38</v>
      </c>
      <c r="D25" s="6"/>
      <c r="E25" s="6">
        <f t="shared" si="0"/>
        <v>2009538391.3800001</v>
      </c>
      <c r="F25" s="55">
        <f t="shared" si="12"/>
        <v>3.6407866972502383</v>
      </c>
      <c r="G25" s="14"/>
      <c r="H25" s="22">
        <v>114720039.2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2">
        <v>31803926.539999999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>
        <v>106833183</v>
      </c>
      <c r="AE25" s="14"/>
      <c r="AF25" s="14"/>
      <c r="AG25" s="14">
        <v>369266882</v>
      </c>
      <c r="AH25" s="14">
        <v>14425940</v>
      </c>
      <c r="AI25" s="60">
        <v>39655414</v>
      </c>
      <c r="AJ25" s="14"/>
      <c r="AK25" s="14"/>
      <c r="AL25" s="14"/>
      <c r="AM25" s="14">
        <v>652995710</v>
      </c>
      <c r="AN25" s="14"/>
      <c r="AO25" s="22">
        <v>208914119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>
        <v>13048000</v>
      </c>
      <c r="BB25" s="14"/>
      <c r="BC25" s="14"/>
      <c r="BD25" s="23">
        <f t="shared" si="1"/>
        <v>355438084.74000001</v>
      </c>
      <c r="BE25" s="24">
        <f t="shared" si="7"/>
        <v>1156569715</v>
      </c>
      <c r="BF25" s="21">
        <f t="shared" si="13"/>
        <v>0</v>
      </c>
      <c r="BG25" s="58">
        <v>39655414</v>
      </c>
      <c r="BH25" s="13">
        <f t="shared" si="8"/>
        <v>1551663213.74</v>
      </c>
      <c r="BI25" s="14">
        <f t="shared" si="2"/>
        <v>3561201605.1199999</v>
      </c>
      <c r="BJ25" s="27">
        <f t="shared" si="9"/>
        <v>4.2999615227440708</v>
      </c>
      <c r="BK25" s="26">
        <f t="shared" si="3"/>
        <v>20.574973412648486</v>
      </c>
      <c r="BL25" s="42">
        <f t="shared" si="4"/>
        <v>66.949469282129115</v>
      </c>
      <c r="BM25" s="43">
        <f t="shared" si="10"/>
        <v>0</v>
      </c>
      <c r="BN25" s="62">
        <f t="shared" si="11"/>
        <v>14.061602518302971</v>
      </c>
      <c r="BO25" s="44">
        <f t="shared" si="5"/>
        <v>77.214907682078888</v>
      </c>
      <c r="BP25" s="7">
        <f t="shared" si="6"/>
        <v>9</v>
      </c>
      <c r="BQ25" s="47">
        <v>995907</v>
      </c>
      <c r="BR25" s="53">
        <v>1</v>
      </c>
    </row>
    <row r="26" spans="1:70" x14ac:dyDescent="0.2">
      <c r="A26" s="10" t="s">
        <v>19</v>
      </c>
      <c r="B26" s="14">
        <v>2061914732</v>
      </c>
      <c r="C26" s="6">
        <v>242171759.91</v>
      </c>
      <c r="D26" s="6"/>
      <c r="E26" s="6">
        <f t="shared" si="0"/>
        <v>2304086491.9099998</v>
      </c>
      <c r="F26" s="55">
        <f t="shared" si="12"/>
        <v>4.1744350269910369</v>
      </c>
      <c r="G26" s="14"/>
      <c r="H26" s="22">
        <v>136856939.97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22">
        <v>37960049.140000001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>
        <v>129057614</v>
      </c>
      <c r="AE26" s="14"/>
      <c r="AF26" s="14"/>
      <c r="AG26" s="14"/>
      <c r="AH26" s="14"/>
      <c r="AI26" s="60">
        <v>33948903</v>
      </c>
      <c r="AJ26" s="14"/>
      <c r="AK26" s="14"/>
      <c r="AL26" s="14"/>
      <c r="AM26" s="14">
        <v>159384813</v>
      </c>
      <c r="AN26" s="14"/>
      <c r="AO26" s="22">
        <v>249352551</v>
      </c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>
        <v>12668000</v>
      </c>
      <c r="BB26" s="14">
        <v>103584054</v>
      </c>
      <c r="BC26" s="14"/>
      <c r="BD26" s="23">
        <f t="shared" si="1"/>
        <v>424169540.11000001</v>
      </c>
      <c r="BE26" s="24">
        <f t="shared" si="7"/>
        <v>404694481</v>
      </c>
      <c r="BF26" s="21">
        <f t="shared" si="13"/>
        <v>0</v>
      </c>
      <c r="BG26" s="58">
        <v>33948903</v>
      </c>
      <c r="BH26" s="13">
        <f t="shared" si="8"/>
        <v>862812924.11000001</v>
      </c>
      <c r="BI26" s="14">
        <f t="shared" si="2"/>
        <v>3166899416.02</v>
      </c>
      <c r="BJ26" s="27">
        <f t="shared" si="9"/>
        <v>3.8238626017994859</v>
      </c>
      <c r="BK26" s="26">
        <f t="shared" si="3"/>
        <v>20.57163342048424</v>
      </c>
      <c r="BL26" s="42">
        <f t="shared" si="4"/>
        <v>19.627120109251926</v>
      </c>
      <c r="BM26" s="43">
        <f t="shared" si="10"/>
        <v>0</v>
      </c>
      <c r="BN26" s="62">
        <f t="shared" si="11"/>
        <v>14.018522643852723</v>
      </c>
      <c r="BO26" s="44">
        <f t="shared" si="5"/>
        <v>37.447071849926992</v>
      </c>
      <c r="BP26" s="7">
        <f t="shared" si="6"/>
        <v>8</v>
      </c>
      <c r="BQ26" s="47">
        <v>1219526</v>
      </c>
      <c r="BR26" s="53">
        <v>1</v>
      </c>
    </row>
    <row r="27" spans="1:70" x14ac:dyDescent="0.2">
      <c r="A27" s="10" t="s">
        <v>20</v>
      </c>
      <c r="B27" s="14">
        <v>1489202333</v>
      </c>
      <c r="C27" s="6">
        <v>262916688.25999999</v>
      </c>
      <c r="D27" s="6"/>
      <c r="E27" s="6">
        <f t="shared" si="0"/>
        <v>1752119021.26</v>
      </c>
      <c r="F27" s="55">
        <f t="shared" si="12"/>
        <v>3.1744064467570756</v>
      </c>
      <c r="G27" s="14"/>
      <c r="H27" s="22">
        <v>98783125.859999999</v>
      </c>
      <c r="I27" s="14"/>
      <c r="J27" s="14"/>
      <c r="K27" s="14"/>
      <c r="L27" s="14"/>
      <c r="M27" s="14"/>
      <c r="N27" s="14"/>
      <c r="O27" s="14"/>
      <c r="P27" s="14"/>
      <c r="Q27" s="14">
        <v>5000000</v>
      </c>
      <c r="R27" s="14">
        <v>76396158.299999997</v>
      </c>
      <c r="S27" s="22">
        <v>27416358.609999999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>
        <v>90993473</v>
      </c>
      <c r="AE27" s="14"/>
      <c r="AF27" s="14"/>
      <c r="AG27" s="14"/>
      <c r="AH27" s="14"/>
      <c r="AI27" s="60">
        <v>36753799</v>
      </c>
      <c r="AJ27" s="14">
        <v>108221902.5</v>
      </c>
      <c r="AK27" s="14"/>
      <c r="AL27" s="14"/>
      <c r="AM27" s="14">
        <v>487446056</v>
      </c>
      <c r="AN27" s="14"/>
      <c r="AO27" s="22">
        <v>180092995</v>
      </c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>
        <v>10692000</v>
      </c>
      <c r="BB27" s="14"/>
      <c r="BC27" s="14"/>
      <c r="BD27" s="23">
        <f t="shared" si="1"/>
        <v>306292479.47000003</v>
      </c>
      <c r="BE27" s="24">
        <f t="shared" si="7"/>
        <v>702353431.5</v>
      </c>
      <c r="BF27" s="21">
        <f t="shared" si="13"/>
        <v>76396158.299999997</v>
      </c>
      <c r="BG27" s="58">
        <v>36753799</v>
      </c>
      <c r="BH27" s="13">
        <f t="shared" si="8"/>
        <v>1121795868.27</v>
      </c>
      <c r="BI27" s="14">
        <f t="shared" si="2"/>
        <v>2873914889.5299997</v>
      </c>
      <c r="BJ27" s="27">
        <f t="shared" si="9"/>
        <v>3.4700993695086986</v>
      </c>
      <c r="BK27" s="26">
        <f t="shared" si="3"/>
        <v>20.567553023703194</v>
      </c>
      <c r="BL27" s="42">
        <f t="shared" si="4"/>
        <v>47.163062797860924</v>
      </c>
      <c r="BM27" s="43">
        <f t="shared" si="10"/>
        <v>5.1300052791416082</v>
      </c>
      <c r="BN27" s="62">
        <f t="shared" si="11"/>
        <v>13.979256791662435</v>
      </c>
      <c r="BO27" s="44">
        <f t="shared" si="5"/>
        <v>64.025095022556386</v>
      </c>
      <c r="BP27" s="7">
        <f t="shared" si="6"/>
        <v>10</v>
      </c>
      <c r="BQ27" s="47">
        <v>785584</v>
      </c>
      <c r="BR27" s="53">
        <v>1</v>
      </c>
    </row>
    <row r="28" spans="1:70" x14ac:dyDescent="0.2">
      <c r="A28" s="10" t="s">
        <v>21</v>
      </c>
      <c r="B28" s="14">
        <v>1352037269</v>
      </c>
      <c r="C28" s="6">
        <v>257346891.28999999</v>
      </c>
      <c r="D28" s="6"/>
      <c r="E28" s="6">
        <f t="shared" si="0"/>
        <v>1609384160.29</v>
      </c>
      <c r="F28" s="55">
        <f t="shared" si="12"/>
        <v>2.9158061705530613</v>
      </c>
      <c r="G28" s="14"/>
      <c r="H28" s="22">
        <v>89662761.640000001</v>
      </c>
      <c r="I28" s="14"/>
      <c r="J28" s="14"/>
      <c r="K28" s="14"/>
      <c r="L28" s="14"/>
      <c r="M28" s="14"/>
      <c r="N28" s="14"/>
      <c r="O28" s="14"/>
      <c r="P28" s="14"/>
      <c r="Q28" s="14"/>
      <c r="R28" s="14">
        <v>120000000</v>
      </c>
      <c r="S28" s="22">
        <v>24891136.550000001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>
        <v>81877082</v>
      </c>
      <c r="AE28" s="14"/>
      <c r="AF28" s="14"/>
      <c r="AG28" s="14"/>
      <c r="AH28" s="14"/>
      <c r="AI28" s="60">
        <v>38011165</v>
      </c>
      <c r="AJ28" s="14"/>
      <c r="AK28" s="14"/>
      <c r="AL28" s="14"/>
      <c r="AM28" s="14">
        <v>142006274</v>
      </c>
      <c r="AN28" s="14"/>
      <c r="AO28" s="22">
        <v>163505278</v>
      </c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>
        <v>6916000</v>
      </c>
      <c r="BB28" s="14">
        <v>166177006</v>
      </c>
      <c r="BC28" s="14"/>
      <c r="BD28" s="23">
        <f t="shared" si="1"/>
        <v>278059176.19</v>
      </c>
      <c r="BE28" s="24">
        <f t="shared" si="7"/>
        <v>396976362</v>
      </c>
      <c r="BF28" s="21">
        <f t="shared" si="13"/>
        <v>120000000</v>
      </c>
      <c r="BG28" s="58">
        <v>38011165</v>
      </c>
      <c r="BH28" s="13">
        <f t="shared" si="8"/>
        <v>833046703.19000006</v>
      </c>
      <c r="BI28" s="14">
        <f t="shared" si="2"/>
        <v>2442430863.48</v>
      </c>
      <c r="BJ28" s="27">
        <f t="shared" si="9"/>
        <v>2.9491053580979965</v>
      </c>
      <c r="BK28" s="26">
        <f t="shared" si="3"/>
        <v>20.565940197466553</v>
      </c>
      <c r="BL28" s="42">
        <f t="shared" si="4"/>
        <v>29.361347582793591</v>
      </c>
      <c r="BM28" s="43">
        <f t="shared" si="10"/>
        <v>8.8754949845986815</v>
      </c>
      <c r="BN28" s="62">
        <f t="shared" si="11"/>
        <v>14.770399910199746</v>
      </c>
      <c r="BO28" s="44">
        <f t="shared" si="5"/>
        <v>51.761830627181695</v>
      </c>
      <c r="BP28" s="7">
        <f t="shared" si="6"/>
        <v>9</v>
      </c>
      <c r="BQ28" s="47">
        <v>666403</v>
      </c>
      <c r="BR28" s="53">
        <v>1</v>
      </c>
    </row>
    <row r="29" spans="1:70" x14ac:dyDescent="0.2">
      <c r="A29" s="10" t="s">
        <v>22</v>
      </c>
      <c r="B29" s="14">
        <v>5092730726</v>
      </c>
      <c r="C29" s="6">
        <v>271145652.20999998</v>
      </c>
      <c r="D29" s="6"/>
      <c r="E29" s="6">
        <f t="shared" si="0"/>
        <v>5363876378.21</v>
      </c>
      <c r="F29" s="55">
        <f t="shared" si="12"/>
        <v>9.7180177533562269</v>
      </c>
      <c r="G29" s="14"/>
      <c r="H29" s="22">
        <v>337939787.18000001</v>
      </c>
      <c r="I29" s="14">
        <v>205545355.63999999</v>
      </c>
      <c r="J29" s="14"/>
      <c r="K29" s="14"/>
      <c r="L29" s="14"/>
      <c r="M29" s="14">
        <v>140000000</v>
      </c>
      <c r="N29" s="14"/>
      <c r="O29" s="14">
        <v>200000000</v>
      </c>
      <c r="P29" s="14"/>
      <c r="Q29" s="14"/>
      <c r="R29" s="14"/>
      <c r="S29" s="22">
        <v>93757663.959999993</v>
      </c>
      <c r="T29" s="14">
        <v>24765000</v>
      </c>
      <c r="U29" s="14">
        <v>34100000</v>
      </c>
      <c r="V29" s="14"/>
      <c r="W29" s="14"/>
      <c r="X29" s="14"/>
      <c r="Y29" s="14"/>
      <c r="Z29" s="14"/>
      <c r="AA29" s="14"/>
      <c r="AB29" s="14"/>
      <c r="AC29" s="14"/>
      <c r="AD29" s="14">
        <v>200494510</v>
      </c>
      <c r="AE29" s="14"/>
      <c r="AF29" s="14"/>
      <c r="AG29" s="14"/>
      <c r="AH29" s="14"/>
      <c r="AI29" s="60">
        <v>57838872</v>
      </c>
      <c r="AJ29" s="14"/>
      <c r="AK29" s="14"/>
      <c r="AL29" s="14"/>
      <c r="AM29" s="14">
        <v>296551505</v>
      </c>
      <c r="AN29" s="14"/>
      <c r="AO29" s="22">
        <v>615876775</v>
      </c>
      <c r="AP29" s="14"/>
      <c r="AQ29" s="14"/>
      <c r="AR29" s="14"/>
      <c r="AS29" s="14"/>
      <c r="AT29" s="14"/>
      <c r="AU29" s="14"/>
      <c r="AV29" s="14"/>
      <c r="AW29" s="14"/>
      <c r="AX29" s="14">
        <v>69768130.989999995</v>
      </c>
      <c r="AY29" s="14">
        <v>105000000</v>
      </c>
      <c r="AZ29" s="14"/>
      <c r="BA29" s="14">
        <v>25716000</v>
      </c>
      <c r="BB29" s="14">
        <v>126879250</v>
      </c>
      <c r="BC29" s="14"/>
      <c r="BD29" s="23">
        <f t="shared" si="1"/>
        <v>1047574226.14</v>
      </c>
      <c r="BE29" s="24">
        <f t="shared" si="7"/>
        <v>879951620.63999999</v>
      </c>
      <c r="BF29" s="21">
        <f t="shared" si="13"/>
        <v>548868130.99000001</v>
      </c>
      <c r="BG29" s="58">
        <v>57838872</v>
      </c>
      <c r="BH29" s="13">
        <f t="shared" si="8"/>
        <v>2534232849.77</v>
      </c>
      <c r="BI29" s="14">
        <f t="shared" si="2"/>
        <v>7898109227.9799995</v>
      </c>
      <c r="BJ29" s="27">
        <f t="shared" si="9"/>
        <v>9.5365468031679992</v>
      </c>
      <c r="BK29" s="26">
        <f t="shared" si="3"/>
        <v>20.56999049236596</v>
      </c>
      <c r="BL29" s="42">
        <f t="shared" si="4"/>
        <v>17.278581334519984</v>
      </c>
      <c r="BM29" s="43">
        <f t="shared" si="10"/>
        <v>10.777481876036656</v>
      </c>
      <c r="BN29" s="62">
        <f t="shared" si="11"/>
        <v>21.331292435847097</v>
      </c>
      <c r="BO29" s="44">
        <f t="shared" si="5"/>
        <v>47.246294863635704</v>
      </c>
      <c r="BP29" s="7">
        <f t="shared" si="6"/>
        <v>15</v>
      </c>
      <c r="BQ29" s="47">
        <v>3962877</v>
      </c>
      <c r="BR29" s="53">
        <v>1</v>
      </c>
    </row>
    <row r="30" spans="1:70" x14ac:dyDescent="0.2">
      <c r="A30" s="10" t="s">
        <v>23</v>
      </c>
      <c r="B30" s="14">
        <v>990735376</v>
      </c>
      <c r="C30" s="6">
        <v>443253767.70999998</v>
      </c>
      <c r="D30" s="6"/>
      <c r="E30" s="6">
        <f t="shared" si="0"/>
        <v>1433989143.71</v>
      </c>
      <c r="F30" s="55">
        <f t="shared" si="12"/>
        <v>2.598033767762626</v>
      </c>
      <c r="G30" s="14"/>
      <c r="H30" s="22">
        <v>66175078.25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2">
        <v>18239533.850000001</v>
      </c>
      <c r="T30" s="14"/>
      <c r="U30" s="14"/>
      <c r="V30" s="14"/>
      <c r="W30" s="14"/>
      <c r="X30" s="14"/>
      <c r="Y30" s="14">
        <v>180000000</v>
      </c>
      <c r="Z30" s="14"/>
      <c r="AA30" s="14"/>
      <c r="AB30" s="14"/>
      <c r="AC30" s="14"/>
      <c r="AD30" s="14">
        <v>57863901</v>
      </c>
      <c r="AE30" s="14"/>
      <c r="AF30" s="14"/>
      <c r="AG30" s="14"/>
      <c r="AH30" s="14"/>
      <c r="AI30" s="60">
        <v>36076755</v>
      </c>
      <c r="AJ30" s="14"/>
      <c r="AK30" s="14"/>
      <c r="AL30" s="14"/>
      <c r="AM30" s="14">
        <v>13095544</v>
      </c>
      <c r="AN30" s="14"/>
      <c r="AO30" s="22">
        <v>119812169</v>
      </c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>
        <v>158034000</v>
      </c>
      <c r="BA30" s="14">
        <v>4372000</v>
      </c>
      <c r="BB30" s="14"/>
      <c r="BC30" s="14"/>
      <c r="BD30" s="23">
        <f t="shared" si="1"/>
        <v>204226781.09999999</v>
      </c>
      <c r="BE30" s="24">
        <f t="shared" si="7"/>
        <v>75331445</v>
      </c>
      <c r="BF30" s="21">
        <f t="shared" si="13"/>
        <v>338034000</v>
      </c>
      <c r="BG30" s="58">
        <v>36076755</v>
      </c>
      <c r="BH30" s="13">
        <f t="shared" si="8"/>
        <v>653668981.10000002</v>
      </c>
      <c r="BI30" s="14">
        <f t="shared" si="2"/>
        <v>2087658124.8099999</v>
      </c>
      <c r="BJ30" s="27">
        <f t="shared" si="9"/>
        <v>2.5207361460302811</v>
      </c>
      <c r="BK30" s="26">
        <f t="shared" si="3"/>
        <v>20.613655881002877</v>
      </c>
      <c r="BL30" s="42">
        <f t="shared" si="4"/>
        <v>7.6035888921362194</v>
      </c>
      <c r="BM30" s="43">
        <f t="shared" si="10"/>
        <v>34.119504379139073</v>
      </c>
      <c r="BN30" s="62">
        <f t="shared" si="11"/>
        <v>8.1390746403318381</v>
      </c>
      <c r="BO30" s="44">
        <f t="shared" si="5"/>
        <v>45.583956054843988</v>
      </c>
      <c r="BP30" s="7">
        <f t="shared" si="6"/>
        <v>9</v>
      </c>
      <c r="BQ30" s="47">
        <v>360129</v>
      </c>
      <c r="BR30" s="53">
        <v>1</v>
      </c>
    </row>
    <row r="31" spans="1:70" x14ac:dyDescent="0.2">
      <c r="A31" s="11" t="s">
        <v>95</v>
      </c>
      <c r="BQ31" s="29"/>
      <c r="BR31" s="51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1-2013-Estados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Juancho</dc:creator>
  <cp:lastModifiedBy>Equipo</cp:lastModifiedBy>
  <cp:lastPrinted>2014-06-19T13:05:00Z</cp:lastPrinted>
  <dcterms:created xsi:type="dcterms:W3CDTF">2013-10-08T18:28:54Z</dcterms:created>
  <dcterms:modified xsi:type="dcterms:W3CDTF">2017-10-23T19:01:40Z</dcterms:modified>
</cp:coreProperties>
</file>